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SB formos 2020\BV ataskaitas\"/>
    </mc:Choice>
  </mc:AlternateContent>
  <bookViews>
    <workbookView xWindow="0" yWindow="0" windowWidth="23040" windowHeight="9408" firstSheet="14" activeTab="16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9" sheetId="23" r:id="rId9"/>
    <sheet name="Pažyma prie formos Nr.9" sheetId="24" r:id="rId10"/>
    <sheet name="Pažyma apie pajamas" sheetId="12" r:id="rId11"/>
    <sheet name="Forma Nr.S7" sheetId="13" r:id="rId12"/>
    <sheet name="Gautų FS pažyma" sheetId="16" r:id="rId13"/>
    <sheet name="Sukauptų FS pažyma" sheetId="17" r:id="rId14"/>
    <sheet name="Forma Nr.B-9 _5.1.2.1." sheetId="25" r:id="rId15"/>
    <sheet name="Forma Nr.B-9_5.1.2.1. S" sheetId="26" r:id="rId16"/>
    <sheet name="Forma Nr.B-9_5.1.2.16" sheetId="27" r:id="rId17"/>
    <sheet name="Forma Nr.B-9_5.1.2.23" sheetId="28" r:id="rId18"/>
  </sheets>
  <calcPr calcId="152511"/>
</workbook>
</file>

<file path=xl/calcChain.xml><?xml version="1.0" encoding="utf-8"?>
<calcChain xmlns="http://schemas.openxmlformats.org/spreadsheetml/2006/main">
  <c r="R28" i="28" l="1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S28" i="28" s="1"/>
  <c r="L19" i="28"/>
  <c r="L28" i="28" s="1"/>
  <c r="S18" i="28"/>
  <c r="S27" i="28" s="1"/>
  <c r="L18" i="28"/>
  <c r="L27" i="28" s="1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S28" i="27" s="1"/>
  <c r="L19" i="27"/>
  <c r="L28" i="27" s="1"/>
  <c r="S18" i="27"/>
  <c r="S27" i="27" s="1"/>
  <c r="L18" i="27"/>
  <c r="L27" i="27" s="1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S28" i="26" s="1"/>
  <c r="L19" i="26"/>
  <c r="L28" i="26" s="1"/>
  <c r="S18" i="26"/>
  <c r="S27" i="26" s="1"/>
  <c r="L18" i="26"/>
  <c r="L27" i="26" s="1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C27" i="25"/>
  <c r="B27" i="25"/>
  <c r="S26" i="25"/>
  <c r="L26" i="25"/>
  <c r="S25" i="25"/>
  <c r="L25" i="25"/>
  <c r="S24" i="25"/>
  <c r="L24" i="25"/>
  <c r="S23" i="25"/>
  <c r="N23" i="25"/>
  <c r="M23" i="25"/>
  <c r="L23" i="25"/>
  <c r="S22" i="25"/>
  <c r="N22" i="25"/>
  <c r="M22" i="25"/>
  <c r="L22" i="25"/>
  <c r="L27" i="25" s="1"/>
  <c r="S21" i="25"/>
  <c r="M21" i="25"/>
  <c r="L21" i="25"/>
  <c r="N20" i="25"/>
  <c r="S20" i="25" s="1"/>
  <c r="S27" i="25" s="1"/>
  <c r="M20" i="25"/>
  <c r="M27" i="25" s="1"/>
  <c r="L20" i="25"/>
  <c r="S19" i="25"/>
  <c r="L19" i="25"/>
  <c r="L28" i="25" s="1"/>
  <c r="S18" i="25"/>
  <c r="L18" i="25"/>
  <c r="S28" i="25" l="1"/>
  <c r="N27" i="25"/>
  <c r="N28" i="25"/>
  <c r="H17" i="16" l="1"/>
  <c r="E24" i="24"/>
  <c r="F24" i="24"/>
  <c r="G24" i="24"/>
  <c r="H24" i="24"/>
  <c r="D24" i="24"/>
  <c r="C42" i="24"/>
  <c r="C41" i="24"/>
  <c r="D40" i="24"/>
  <c r="C40" i="24" s="1"/>
  <c r="G39" i="24"/>
  <c r="D39" i="24"/>
  <c r="D38" i="24"/>
  <c r="C38" i="24" s="1"/>
  <c r="C37" i="24"/>
  <c r="G36" i="24"/>
  <c r="G32" i="24" s="1"/>
  <c r="D36" i="24"/>
  <c r="D35" i="24"/>
  <c r="C35" i="24" s="1"/>
  <c r="D34" i="24"/>
  <c r="H32" i="24"/>
  <c r="F32" i="24"/>
  <c r="F43" i="24" s="1"/>
  <c r="E32" i="24"/>
  <c r="E43" i="24" s="1"/>
  <c r="C31" i="24"/>
  <c r="C30" i="24"/>
  <c r="C29" i="24"/>
  <c r="C28" i="24"/>
  <c r="D27" i="24"/>
  <c r="C27" i="24" s="1"/>
  <c r="D26" i="24"/>
  <c r="C26" i="24" s="1"/>
  <c r="C25" i="24"/>
  <c r="C23" i="24"/>
  <c r="C22" i="24"/>
  <c r="C21" i="24"/>
  <c r="D20" i="24"/>
  <c r="C20" i="24" s="1"/>
  <c r="H43" i="24" l="1"/>
  <c r="D32" i="24"/>
  <c r="C32" i="24" s="1"/>
  <c r="C39" i="24"/>
  <c r="C36" i="24"/>
  <c r="G43" i="24"/>
  <c r="C34" i="24"/>
  <c r="D43" i="24" l="1"/>
  <c r="C24" i="24"/>
  <c r="C43" i="24"/>
  <c r="K40" i="23" l="1"/>
  <c r="J40" i="23"/>
  <c r="J30" i="23"/>
  <c r="K30" i="23"/>
  <c r="I30" i="23"/>
  <c r="I40" i="23"/>
  <c r="K38" i="23"/>
  <c r="J38" i="23"/>
  <c r="I38" i="23"/>
  <c r="K32" i="23"/>
  <c r="K31" i="23" s="1"/>
  <c r="J32" i="23"/>
  <c r="J31" i="23" s="1"/>
  <c r="I32" i="23"/>
  <c r="I31" i="23" s="1"/>
  <c r="K36" i="23"/>
  <c r="J36" i="23"/>
  <c r="I36" i="23"/>
  <c r="I338" i="6"/>
  <c r="I335" i="4"/>
  <c r="I334" i="3"/>
  <c r="I334" i="1"/>
  <c r="H19" i="17" l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N29" i="12" s="1"/>
  <c r="L270" i="10"/>
  <c r="L269" i="10"/>
  <c r="K270" i="10"/>
  <c r="K269" i="10"/>
  <c r="J270" i="10"/>
  <c r="J269" i="10"/>
  <c r="I270" i="10"/>
  <c r="I269" i="10"/>
  <c r="L267" i="10"/>
  <c r="L266" i="10"/>
  <c r="K267" i="10"/>
  <c r="K266" i="10"/>
  <c r="J267" i="10"/>
  <c r="J266" i="10"/>
  <c r="I267" i="10"/>
  <c r="I266" i="10"/>
  <c r="L264" i="10"/>
  <c r="L263" i="10"/>
  <c r="K264" i="10"/>
  <c r="J264" i="10"/>
  <c r="J263" i="10"/>
  <c r="I264" i="10"/>
  <c r="I263" i="10"/>
  <c r="K263" i="10"/>
  <c r="L260" i="10"/>
  <c r="L259" i="10"/>
  <c r="K260" i="10"/>
  <c r="K259" i="10"/>
  <c r="J260" i="10"/>
  <c r="J259" i="10"/>
  <c r="I260" i="10"/>
  <c r="I259" i="10"/>
  <c r="L256" i="10"/>
  <c r="L255" i="10"/>
  <c r="K256" i="10"/>
  <c r="K255" i="10"/>
  <c r="J256" i="10"/>
  <c r="I256" i="10"/>
  <c r="I255" i="10"/>
  <c r="J255" i="10"/>
  <c r="L252" i="10"/>
  <c r="L251" i="10"/>
  <c r="K252" i="10"/>
  <c r="K251" i="10"/>
  <c r="J252" i="10"/>
  <c r="J251" i="10"/>
  <c r="I252" i="10"/>
  <c r="I251" i="10"/>
  <c r="L248" i="10"/>
  <c r="K248" i="10"/>
  <c r="J248" i="10"/>
  <c r="I248" i="10"/>
  <c r="L245" i="10"/>
  <c r="K245" i="10"/>
  <c r="J245" i="10"/>
  <c r="I245" i="10"/>
  <c r="L243" i="10"/>
  <c r="L242" i="10"/>
  <c r="K243" i="10"/>
  <c r="K242" i="10"/>
  <c r="J243" i="10"/>
  <c r="J242" i="10"/>
  <c r="I243" i="10"/>
  <c r="I242" i="10"/>
  <c r="L238" i="10"/>
  <c r="K238" i="10"/>
  <c r="K237" i="10"/>
  <c r="J238" i="10"/>
  <c r="J237" i="10"/>
  <c r="I238" i="10"/>
  <c r="I237" i="10"/>
  <c r="L237" i="10"/>
  <c r="L235" i="10"/>
  <c r="K235" i="10"/>
  <c r="K234" i="10"/>
  <c r="J235" i="10"/>
  <c r="J234" i="10"/>
  <c r="I235" i="10"/>
  <c r="I234" i="10"/>
  <c r="L234" i="10"/>
  <c r="L232" i="10"/>
  <c r="K232" i="10"/>
  <c r="J232" i="10"/>
  <c r="I232" i="10"/>
  <c r="L231" i="10"/>
  <c r="K231" i="10"/>
  <c r="J231" i="10"/>
  <c r="I231" i="10"/>
  <c r="L228" i="10"/>
  <c r="K228" i="10"/>
  <c r="K227" i="10"/>
  <c r="J228" i="10"/>
  <c r="J227" i="10"/>
  <c r="I228" i="10"/>
  <c r="I227" i="10"/>
  <c r="L227" i="10"/>
  <c r="L224" i="10"/>
  <c r="L223" i="10"/>
  <c r="K224" i="10"/>
  <c r="K223" i="10"/>
  <c r="J224" i="10"/>
  <c r="J223" i="10"/>
  <c r="I224" i="10"/>
  <c r="I223" i="10"/>
  <c r="L220" i="10"/>
  <c r="K220" i="10"/>
  <c r="K219" i="10"/>
  <c r="J220" i="10"/>
  <c r="J219" i="10"/>
  <c r="I220" i="10"/>
  <c r="I219" i="10"/>
  <c r="L219" i="10"/>
  <c r="L216" i="10"/>
  <c r="K216" i="10"/>
  <c r="J216" i="10"/>
  <c r="I216" i="10"/>
  <c r="L213" i="10"/>
  <c r="K213" i="10"/>
  <c r="J213" i="10"/>
  <c r="I213" i="10"/>
  <c r="L211" i="10"/>
  <c r="K211" i="10"/>
  <c r="J211" i="10"/>
  <c r="I211" i="10"/>
  <c r="I210" i="10"/>
  <c r="L210" i="10"/>
  <c r="K210" i="10"/>
  <c r="J210" i="10"/>
  <c r="L205" i="10"/>
  <c r="L204" i="10"/>
  <c r="K205" i="10"/>
  <c r="K204" i="10"/>
  <c r="J205" i="10"/>
  <c r="J204" i="10"/>
  <c r="I205" i="10"/>
  <c r="I204" i="10"/>
  <c r="L202" i="10"/>
  <c r="K202" i="10"/>
  <c r="J202" i="10"/>
  <c r="I202" i="10"/>
  <c r="L201" i="10"/>
  <c r="K201" i="10"/>
  <c r="J201" i="10"/>
  <c r="I201" i="10"/>
  <c r="L199" i="10"/>
  <c r="L198" i="10"/>
  <c r="K199" i="10"/>
  <c r="K198" i="10"/>
  <c r="J199" i="10"/>
  <c r="J198" i="10"/>
  <c r="I199" i="10"/>
  <c r="I198" i="10"/>
  <c r="L195" i="10"/>
  <c r="L194" i="10"/>
  <c r="K195" i="10"/>
  <c r="K194" i="10"/>
  <c r="J195" i="10"/>
  <c r="J194" i="10"/>
  <c r="I195" i="10"/>
  <c r="I194" i="10"/>
  <c r="L191" i="10"/>
  <c r="K191" i="10"/>
  <c r="K190" i="10"/>
  <c r="J191" i="10"/>
  <c r="I191" i="10"/>
  <c r="I190" i="10"/>
  <c r="L190" i="10"/>
  <c r="J190" i="10"/>
  <c r="L187" i="10"/>
  <c r="L186" i="10"/>
  <c r="K187" i="10"/>
  <c r="K186" i="10"/>
  <c r="J187" i="10"/>
  <c r="J186" i="10"/>
  <c r="I187" i="10"/>
  <c r="I186" i="10"/>
  <c r="L183" i="10"/>
  <c r="K183" i="10"/>
  <c r="J183" i="10"/>
  <c r="I183" i="10"/>
  <c r="L180" i="10"/>
  <c r="K180" i="10"/>
  <c r="J180" i="10"/>
  <c r="I180" i="10"/>
  <c r="L178" i="10"/>
  <c r="L177" i="10"/>
  <c r="K178" i="10"/>
  <c r="K177" i="10"/>
  <c r="J178" i="10"/>
  <c r="J177" i="10"/>
  <c r="I178" i="10"/>
  <c r="I177" i="10"/>
  <c r="L173" i="10"/>
  <c r="L172" i="10"/>
  <c r="K173" i="10"/>
  <c r="K172" i="10"/>
  <c r="J173" i="10"/>
  <c r="J172" i="10"/>
  <c r="I173" i="10"/>
  <c r="I172" i="10"/>
  <c r="L170" i="10"/>
  <c r="K170" i="10"/>
  <c r="J170" i="10"/>
  <c r="J169" i="10"/>
  <c r="I170" i="10"/>
  <c r="L169" i="10"/>
  <c r="K169" i="10"/>
  <c r="I169" i="10"/>
  <c r="L167" i="10"/>
  <c r="K167" i="10"/>
  <c r="K166" i="10"/>
  <c r="J167" i="10"/>
  <c r="J166" i="10"/>
  <c r="I167" i="10"/>
  <c r="I166" i="10"/>
  <c r="L166" i="10"/>
  <c r="L163" i="10"/>
  <c r="L162" i="10"/>
  <c r="K163" i="10"/>
  <c r="K162" i="10"/>
  <c r="J163" i="10"/>
  <c r="J162" i="10"/>
  <c r="I163" i="10"/>
  <c r="I162" i="10"/>
  <c r="L159" i="10"/>
  <c r="L158" i="10"/>
  <c r="K159" i="10"/>
  <c r="K158" i="10"/>
  <c r="J159" i="10"/>
  <c r="J158" i="10"/>
  <c r="I159" i="10"/>
  <c r="I158" i="10"/>
  <c r="L155" i="10"/>
  <c r="K155" i="10"/>
  <c r="K154" i="10"/>
  <c r="J155" i="10"/>
  <c r="J154" i="10"/>
  <c r="I155" i="10"/>
  <c r="I154" i="10"/>
  <c r="L154" i="10"/>
  <c r="L151" i="10"/>
  <c r="K151" i="10"/>
  <c r="J151" i="10"/>
  <c r="I151" i="10"/>
  <c r="L148" i="10"/>
  <c r="K148" i="10"/>
  <c r="J148" i="10"/>
  <c r="I148" i="10"/>
  <c r="L146" i="10"/>
  <c r="L145" i="10"/>
  <c r="K146" i="10"/>
  <c r="K145" i="10"/>
  <c r="J146" i="10"/>
  <c r="J145" i="10"/>
  <c r="I146" i="10"/>
  <c r="I145" i="10"/>
  <c r="L139" i="10"/>
  <c r="L138" i="10"/>
  <c r="L137" i="10"/>
  <c r="K139" i="10"/>
  <c r="K138" i="10"/>
  <c r="K137" i="10"/>
  <c r="J139" i="10"/>
  <c r="J138" i="10"/>
  <c r="J137" i="10"/>
  <c r="I139" i="10"/>
  <c r="I138" i="10"/>
  <c r="I137" i="10"/>
  <c r="L135" i="10"/>
  <c r="K135" i="10"/>
  <c r="J135" i="10"/>
  <c r="J134" i="10"/>
  <c r="J133" i="10"/>
  <c r="I135" i="10"/>
  <c r="I134" i="10"/>
  <c r="I133" i="10"/>
  <c r="L134" i="10"/>
  <c r="L133" i="10"/>
  <c r="K134" i="10"/>
  <c r="K133" i="10"/>
  <c r="L126" i="10"/>
  <c r="L125" i="10"/>
  <c r="K126" i="10"/>
  <c r="K125" i="10"/>
  <c r="J126" i="10"/>
  <c r="J125" i="10"/>
  <c r="I126" i="10"/>
  <c r="I125" i="10"/>
  <c r="L123" i="10"/>
  <c r="K123" i="10"/>
  <c r="J123" i="10"/>
  <c r="I123" i="10"/>
  <c r="L122" i="10"/>
  <c r="K122" i="10"/>
  <c r="J122" i="10"/>
  <c r="I122" i="10"/>
  <c r="L116" i="10"/>
  <c r="K116" i="10"/>
  <c r="K115" i="10"/>
  <c r="K114" i="10"/>
  <c r="J116" i="10"/>
  <c r="J115" i="10"/>
  <c r="J114" i="10"/>
  <c r="I116" i="10"/>
  <c r="I115" i="10"/>
  <c r="I114" i="10"/>
  <c r="L115" i="10"/>
  <c r="L114" i="10"/>
  <c r="L112" i="10"/>
  <c r="L111" i="10"/>
  <c r="L110" i="10"/>
  <c r="K112" i="10"/>
  <c r="K111" i="10"/>
  <c r="K110" i="10"/>
  <c r="J112" i="10"/>
  <c r="J111" i="10"/>
  <c r="J110" i="10"/>
  <c r="I112" i="10"/>
  <c r="I111" i="10"/>
  <c r="I110" i="10"/>
  <c r="L108" i="10"/>
  <c r="L107" i="10"/>
  <c r="L106" i="10"/>
  <c r="K108" i="10"/>
  <c r="K107" i="10"/>
  <c r="K106" i="10"/>
  <c r="J108" i="10"/>
  <c r="J107" i="10"/>
  <c r="J106" i="10"/>
  <c r="I108" i="10"/>
  <c r="I107" i="10"/>
  <c r="I106" i="10"/>
  <c r="L104" i="10"/>
  <c r="L103" i="10"/>
  <c r="L102" i="10"/>
  <c r="K104" i="10"/>
  <c r="K103" i="10"/>
  <c r="K102" i="10"/>
  <c r="J104" i="10"/>
  <c r="J103" i="10"/>
  <c r="J102" i="10"/>
  <c r="I104" i="10"/>
  <c r="I103" i="10"/>
  <c r="I102" i="10"/>
  <c r="L100" i="10"/>
  <c r="L99" i="10"/>
  <c r="L98" i="10"/>
  <c r="K100" i="10"/>
  <c r="K99" i="10"/>
  <c r="K98" i="10"/>
  <c r="J100" i="10"/>
  <c r="J99" i="10"/>
  <c r="J98" i="10"/>
  <c r="I100" i="10"/>
  <c r="I99" i="10"/>
  <c r="I98" i="10"/>
  <c r="L95" i="10"/>
  <c r="L94" i="10"/>
  <c r="L93" i="10"/>
  <c r="K95" i="10"/>
  <c r="K94" i="10"/>
  <c r="K93" i="10"/>
  <c r="J95" i="10"/>
  <c r="J94" i="10"/>
  <c r="J93" i="10"/>
  <c r="I95" i="10"/>
  <c r="I94" i="10"/>
  <c r="I93" i="10"/>
  <c r="L89" i="10"/>
  <c r="K89" i="10"/>
  <c r="K88" i="10"/>
  <c r="J89" i="10"/>
  <c r="J88" i="10"/>
  <c r="I89" i="10"/>
  <c r="I88" i="10"/>
  <c r="L88" i="10"/>
  <c r="L85" i="10"/>
  <c r="L84" i="10"/>
  <c r="L83" i="10"/>
  <c r="K85" i="10"/>
  <c r="K84" i="10"/>
  <c r="K83" i="10"/>
  <c r="J85" i="10"/>
  <c r="I85" i="10"/>
  <c r="I84" i="10"/>
  <c r="I83" i="10"/>
  <c r="J84" i="10"/>
  <c r="J83" i="10"/>
  <c r="L80" i="10"/>
  <c r="K80" i="10"/>
  <c r="K79" i="10"/>
  <c r="K78" i="10"/>
  <c r="J80" i="10"/>
  <c r="J79" i="10"/>
  <c r="J78" i="10"/>
  <c r="I80" i="10"/>
  <c r="I79" i="10"/>
  <c r="I78" i="10"/>
  <c r="L79" i="10"/>
  <c r="L78" i="10"/>
  <c r="L75" i="10"/>
  <c r="L74" i="10"/>
  <c r="L73" i="10"/>
  <c r="K75" i="10"/>
  <c r="K74" i="10"/>
  <c r="K73" i="10"/>
  <c r="K72" i="10"/>
  <c r="J75" i="10"/>
  <c r="J74" i="10"/>
  <c r="J73" i="10"/>
  <c r="I75" i="10"/>
  <c r="I74" i="10"/>
  <c r="I73" i="10"/>
  <c r="L68" i="10"/>
  <c r="L67" i="10"/>
  <c r="L66" i="10"/>
  <c r="L65" i="10"/>
  <c r="K68" i="10"/>
  <c r="K67" i="10"/>
  <c r="K66" i="10"/>
  <c r="K65" i="10"/>
  <c r="J68" i="10"/>
  <c r="J67" i="10"/>
  <c r="J66" i="10"/>
  <c r="J65" i="10"/>
  <c r="I68" i="10"/>
  <c r="I67" i="10"/>
  <c r="I66" i="10"/>
  <c r="I65" i="10"/>
  <c r="L63" i="10"/>
  <c r="L62" i="10"/>
  <c r="L61" i="10"/>
  <c r="K63" i="10"/>
  <c r="K62" i="10"/>
  <c r="K61" i="10"/>
  <c r="J63" i="10"/>
  <c r="J62" i="10"/>
  <c r="J61" i="10"/>
  <c r="I63" i="10"/>
  <c r="I62" i="10"/>
  <c r="I61" i="10"/>
  <c r="L57" i="10"/>
  <c r="L56" i="10"/>
  <c r="K57" i="10"/>
  <c r="K56" i="10"/>
  <c r="J57" i="10"/>
  <c r="J56" i="10"/>
  <c r="I57" i="10"/>
  <c r="I56" i="10"/>
  <c r="L52" i="10"/>
  <c r="L51" i="10"/>
  <c r="K52" i="10"/>
  <c r="K51" i="10"/>
  <c r="J52" i="10"/>
  <c r="I52" i="10"/>
  <c r="I51" i="10"/>
  <c r="J51" i="10"/>
  <c r="L47" i="10"/>
  <c r="K47" i="10"/>
  <c r="K46" i="10"/>
  <c r="J47" i="10"/>
  <c r="J46" i="10"/>
  <c r="J45" i="10"/>
  <c r="J44" i="10"/>
  <c r="I47" i="10"/>
  <c r="I46" i="10"/>
  <c r="L46" i="10"/>
  <c r="L34" i="10"/>
  <c r="L33" i="10" s="1"/>
  <c r="L32" i="10" s="1"/>
  <c r="L31" i="10" s="1"/>
  <c r="L30" i="10" s="1"/>
  <c r="L273" i="10" s="1"/>
  <c r="K34" i="10"/>
  <c r="K33" i="10" s="1"/>
  <c r="K32" i="10" s="1"/>
  <c r="K31" i="10" s="1"/>
  <c r="K30" i="10" s="1"/>
  <c r="K273" i="10" s="1"/>
  <c r="J34" i="10"/>
  <c r="J33" i="10" s="1"/>
  <c r="J32" i="10" s="1"/>
  <c r="J31" i="10" s="1"/>
  <c r="J30" i="10" s="1"/>
  <c r="J273" i="10" s="1"/>
  <c r="I34" i="10"/>
  <c r="I33" i="10"/>
  <c r="I32" i="10" s="1"/>
  <c r="I31" i="10" s="1"/>
  <c r="I30" i="10" s="1"/>
  <c r="I273" i="10" s="1"/>
  <c r="L327" i="9"/>
  <c r="K327" i="9"/>
  <c r="K326" i="9" s="1"/>
  <c r="J327" i="9"/>
  <c r="J326" i="9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/>
  <c r="I321" i="9"/>
  <c r="I320" i="9" s="1"/>
  <c r="K320" i="9"/>
  <c r="L317" i="9"/>
  <c r="L316" i="9"/>
  <c r="K317" i="9"/>
  <c r="J317" i="9"/>
  <c r="J316" i="9"/>
  <c r="I317" i="9"/>
  <c r="I316" i="9" s="1"/>
  <c r="K316" i="9"/>
  <c r="L313" i="9"/>
  <c r="L312" i="9" s="1"/>
  <c r="K313" i="9"/>
  <c r="J313" i="9"/>
  <c r="J312" i="9"/>
  <c r="I313" i="9"/>
  <c r="I312" i="9" s="1"/>
  <c r="K312" i="9"/>
  <c r="L309" i="9"/>
  <c r="L308" i="9" s="1"/>
  <c r="K309" i="9"/>
  <c r="J309" i="9"/>
  <c r="J308" i="9"/>
  <c r="I309" i="9"/>
  <c r="I308" i="9" s="1"/>
  <c r="I298" i="9" s="1"/>
  <c r="K308" i="9"/>
  <c r="L305" i="9"/>
  <c r="K305" i="9"/>
  <c r="J305" i="9"/>
  <c r="I305" i="9"/>
  <c r="L302" i="9"/>
  <c r="K302" i="9"/>
  <c r="J302" i="9"/>
  <c r="I302" i="9"/>
  <c r="L300" i="9"/>
  <c r="K300" i="9"/>
  <c r="K299" i="9" s="1"/>
  <c r="K298" i="9" s="1"/>
  <c r="J300" i="9"/>
  <c r="J299" i="9" s="1"/>
  <c r="J298" i="9" s="1"/>
  <c r="I300" i="9"/>
  <c r="L299" i="9"/>
  <c r="I299" i="9"/>
  <c r="L295" i="9"/>
  <c r="L294" i="9" s="1"/>
  <c r="K295" i="9"/>
  <c r="J295" i="9"/>
  <c r="J294" i="9" s="1"/>
  <c r="I295" i="9"/>
  <c r="K294" i="9"/>
  <c r="I294" i="9"/>
  <c r="L292" i="9"/>
  <c r="L291" i="9" s="1"/>
  <c r="K292" i="9"/>
  <c r="J292" i="9"/>
  <c r="I292" i="9"/>
  <c r="I291" i="9" s="1"/>
  <c r="K291" i="9"/>
  <c r="J291" i="9"/>
  <c r="L289" i="9"/>
  <c r="K289" i="9"/>
  <c r="J289" i="9"/>
  <c r="J288" i="9"/>
  <c r="I289" i="9"/>
  <c r="I288" i="9" s="1"/>
  <c r="L288" i="9"/>
  <c r="K288" i="9"/>
  <c r="L285" i="9"/>
  <c r="K285" i="9"/>
  <c r="K284" i="9"/>
  <c r="J285" i="9"/>
  <c r="J284" i="9" s="1"/>
  <c r="I285" i="9"/>
  <c r="I284" i="9"/>
  <c r="L284" i="9"/>
  <c r="L281" i="9"/>
  <c r="L280" i="9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J266" i="9" s="1"/>
  <c r="J265" i="9" s="1"/>
  <c r="I268" i="9"/>
  <c r="L267" i="9"/>
  <c r="I267" i="9"/>
  <c r="L262" i="9"/>
  <c r="K262" i="9"/>
  <c r="K261" i="9" s="1"/>
  <c r="J262" i="9"/>
  <c r="J261" i="9"/>
  <c r="I262" i="9"/>
  <c r="I261" i="9"/>
  <c r="L261" i="9"/>
  <c r="L259" i="9"/>
  <c r="K259" i="9"/>
  <c r="K258" i="9" s="1"/>
  <c r="J259" i="9"/>
  <c r="I259" i="9"/>
  <c r="I258" i="9" s="1"/>
  <c r="L258" i="9"/>
  <c r="J258" i="9"/>
  <c r="L256" i="9"/>
  <c r="K256" i="9"/>
  <c r="J256" i="9"/>
  <c r="J255" i="9"/>
  <c r="I256" i="9"/>
  <c r="I255" i="9"/>
  <c r="L255" i="9"/>
  <c r="K255" i="9"/>
  <c r="L252" i="9"/>
  <c r="K252" i="9"/>
  <c r="K251" i="9" s="1"/>
  <c r="J252" i="9"/>
  <c r="J251" i="9" s="1"/>
  <c r="I252" i="9"/>
  <c r="L251" i="9"/>
  <c r="I251" i="9"/>
  <c r="L248" i="9"/>
  <c r="K248" i="9"/>
  <c r="K247" i="9" s="1"/>
  <c r="J248" i="9"/>
  <c r="J247" i="9" s="1"/>
  <c r="J233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L233" i="9" s="1"/>
  <c r="K235" i="9"/>
  <c r="J235" i="9"/>
  <c r="J234" i="9"/>
  <c r="I235" i="9"/>
  <c r="I234" i="9" s="1"/>
  <c r="I233" i="9" s="1"/>
  <c r="K234" i="9"/>
  <c r="K233" i="9" s="1"/>
  <c r="L230" i="9"/>
  <c r="K230" i="9"/>
  <c r="J230" i="9"/>
  <c r="I230" i="9"/>
  <c r="L229" i="9"/>
  <c r="K229" i="9"/>
  <c r="J229" i="9"/>
  <c r="I229" i="9"/>
  <c r="L227" i="9"/>
  <c r="K227" i="9"/>
  <c r="K226" i="9"/>
  <c r="J227" i="9"/>
  <c r="J226" i="9" s="1"/>
  <c r="I227" i="9"/>
  <c r="I226" i="9"/>
  <c r="L226" i="9"/>
  <c r="L224" i="9"/>
  <c r="K224" i="9"/>
  <c r="K223" i="9"/>
  <c r="J224" i="9"/>
  <c r="J223" i="9"/>
  <c r="I224" i="9"/>
  <c r="I223" i="9" s="1"/>
  <c r="L223" i="9"/>
  <c r="L220" i="9"/>
  <c r="L219" i="9"/>
  <c r="K220" i="9"/>
  <c r="K219" i="9" s="1"/>
  <c r="J220" i="9"/>
  <c r="J219" i="9"/>
  <c r="I220" i="9"/>
  <c r="I219" i="9" s="1"/>
  <c r="L216" i="9"/>
  <c r="K216" i="9"/>
  <c r="J216" i="9"/>
  <c r="I216" i="9"/>
  <c r="L215" i="9"/>
  <c r="K215" i="9"/>
  <c r="J215" i="9"/>
  <c r="I215" i="9"/>
  <c r="L212" i="9"/>
  <c r="K212" i="9"/>
  <c r="K211" i="9" s="1"/>
  <c r="J212" i="9"/>
  <c r="J211" i="9" s="1"/>
  <c r="J201" i="9" s="1"/>
  <c r="J200" i="9" s="1"/>
  <c r="I212" i="9"/>
  <c r="I211" i="9"/>
  <c r="L211" i="9"/>
  <c r="L208" i="9"/>
  <c r="K208" i="9"/>
  <c r="J208" i="9"/>
  <c r="I208" i="9"/>
  <c r="L205" i="9"/>
  <c r="K205" i="9"/>
  <c r="J205" i="9"/>
  <c r="I205" i="9"/>
  <c r="L203" i="9"/>
  <c r="L202" i="9"/>
  <c r="K203" i="9"/>
  <c r="K202" i="9" s="1"/>
  <c r="J203" i="9"/>
  <c r="J202" i="9"/>
  <c r="I203" i="9"/>
  <c r="I202" i="9" s="1"/>
  <c r="I201" i="9" s="1"/>
  <c r="I200" i="9" s="1"/>
  <c r="L196" i="9"/>
  <c r="K196" i="9"/>
  <c r="J196" i="9"/>
  <c r="J195" i="9" s="1"/>
  <c r="J194" i="9" s="1"/>
  <c r="I196" i="9"/>
  <c r="I195" i="9" s="1"/>
  <c r="I194" i="9" s="1"/>
  <c r="L195" i="9"/>
  <c r="L194" i="9"/>
  <c r="K195" i="9"/>
  <c r="K194" i="9" s="1"/>
  <c r="L192" i="9"/>
  <c r="L191" i="9"/>
  <c r="L190" i="9" s="1"/>
  <c r="K192" i="9"/>
  <c r="K191" i="9"/>
  <c r="K190" i="9"/>
  <c r="J192" i="9"/>
  <c r="J191" i="9" s="1"/>
  <c r="J190" i="9" s="1"/>
  <c r="I192" i="9"/>
  <c r="I191" i="9" s="1"/>
  <c r="I190" i="9" s="1"/>
  <c r="L183" i="9"/>
  <c r="L182" i="9"/>
  <c r="K183" i="9"/>
  <c r="J183" i="9"/>
  <c r="J182" i="9"/>
  <c r="I183" i="9"/>
  <c r="I182" i="9" s="1"/>
  <c r="I178" i="9" s="1"/>
  <c r="K182" i="9"/>
  <c r="L180" i="9"/>
  <c r="K180" i="9"/>
  <c r="J180" i="9"/>
  <c r="I180" i="9"/>
  <c r="L179" i="9"/>
  <c r="L178" i="9" s="1"/>
  <c r="K179" i="9"/>
  <c r="J179" i="9"/>
  <c r="I179" i="9"/>
  <c r="K178" i="9"/>
  <c r="L173" i="9"/>
  <c r="K173" i="9"/>
  <c r="K172" i="9"/>
  <c r="K171" i="9" s="1"/>
  <c r="J173" i="9"/>
  <c r="J172" i="9" s="1"/>
  <c r="J171" i="9" s="1"/>
  <c r="I173" i="9"/>
  <c r="I172" i="9" s="1"/>
  <c r="I171" i="9" s="1"/>
  <c r="L172" i="9"/>
  <c r="L171" i="9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K158" i="9"/>
  <c r="K157" i="9"/>
  <c r="K156" i="9" s="1"/>
  <c r="J158" i="9"/>
  <c r="J157" i="9" s="1"/>
  <c r="J156" i="9" s="1"/>
  <c r="J155" i="9" s="1"/>
  <c r="I158" i="9"/>
  <c r="I157" i="9"/>
  <c r="I156" i="9" s="1"/>
  <c r="L157" i="9"/>
  <c r="L156" i="9" s="1"/>
  <c r="L155" i="9" s="1"/>
  <c r="L153" i="9"/>
  <c r="K153" i="9"/>
  <c r="J153" i="9"/>
  <c r="I153" i="9"/>
  <c r="L152" i="9"/>
  <c r="K152" i="9"/>
  <c r="J152" i="9"/>
  <c r="I152" i="9"/>
  <c r="L148" i="9"/>
  <c r="L147" i="9"/>
  <c r="L146" i="9" s="1"/>
  <c r="L145" i="9" s="1"/>
  <c r="K148" i="9"/>
  <c r="J148" i="9"/>
  <c r="J147" i="9" s="1"/>
  <c r="J146" i="9" s="1"/>
  <c r="J145" i="9" s="1"/>
  <c r="I148" i="9"/>
  <c r="I147" i="9" s="1"/>
  <c r="I146" i="9" s="1"/>
  <c r="I145" i="9" s="1"/>
  <c r="K147" i="9"/>
  <c r="K146" i="9" s="1"/>
  <c r="K145" i="9" s="1"/>
  <c r="L142" i="9"/>
  <c r="K142" i="9"/>
  <c r="K141" i="9" s="1"/>
  <c r="K140" i="9" s="1"/>
  <c r="J142" i="9"/>
  <c r="J141" i="9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I127" i="9" s="1"/>
  <c r="L125" i="9"/>
  <c r="K125" i="9"/>
  <c r="K124" i="9"/>
  <c r="K123" i="9" s="1"/>
  <c r="J125" i="9"/>
  <c r="J124" i="9" s="1"/>
  <c r="J123" i="9" s="1"/>
  <c r="I125" i="9"/>
  <c r="I124" i="9"/>
  <c r="I123" i="9" s="1"/>
  <c r="L124" i="9"/>
  <c r="L123" i="9" s="1"/>
  <c r="L121" i="9"/>
  <c r="K121" i="9"/>
  <c r="K120" i="9"/>
  <c r="K119" i="9" s="1"/>
  <c r="J121" i="9"/>
  <c r="J120" i="9" s="1"/>
  <c r="J119" i="9" s="1"/>
  <c r="I121" i="9"/>
  <c r="I120" i="9"/>
  <c r="I119" i="9" s="1"/>
  <c r="L120" i="9"/>
  <c r="L119" i="9" s="1"/>
  <c r="L117" i="9"/>
  <c r="K117" i="9"/>
  <c r="K116" i="9"/>
  <c r="K115" i="9" s="1"/>
  <c r="J117" i="9"/>
  <c r="J116" i="9" s="1"/>
  <c r="J115" i="9" s="1"/>
  <c r="I117" i="9"/>
  <c r="I116" i="9"/>
  <c r="I115" i="9" s="1"/>
  <c r="L116" i="9"/>
  <c r="L115" i="9" s="1"/>
  <c r="L113" i="9"/>
  <c r="K113" i="9"/>
  <c r="J113" i="9"/>
  <c r="I113" i="9"/>
  <c r="L112" i="9"/>
  <c r="K112" i="9"/>
  <c r="J112" i="9"/>
  <c r="J111" i="9" s="1"/>
  <c r="I112" i="9"/>
  <c r="I111" i="9" s="1"/>
  <c r="L111" i="9"/>
  <c r="K111" i="9"/>
  <c r="L108" i="9"/>
  <c r="L107" i="9" s="1"/>
  <c r="L106" i="9" s="1"/>
  <c r="L105" i="9" s="1"/>
  <c r="K108" i="9"/>
  <c r="J108" i="9"/>
  <c r="J107" i="9" s="1"/>
  <c r="J106" i="9" s="1"/>
  <c r="I108" i="9"/>
  <c r="I107" i="9"/>
  <c r="I106" i="9" s="1"/>
  <c r="I105" i="9" s="1"/>
  <c r="K107" i="9"/>
  <c r="K106" i="9" s="1"/>
  <c r="L102" i="9"/>
  <c r="L101" i="9" s="1"/>
  <c r="K102" i="9"/>
  <c r="J102" i="9"/>
  <c r="J101" i="9"/>
  <c r="I102" i="9"/>
  <c r="K101" i="9"/>
  <c r="I101" i="9"/>
  <c r="L98" i="9"/>
  <c r="K98" i="9"/>
  <c r="K97" i="9"/>
  <c r="K96" i="9" s="1"/>
  <c r="J98" i="9"/>
  <c r="J97" i="9" s="1"/>
  <c r="J96" i="9" s="1"/>
  <c r="I98" i="9"/>
  <c r="I97" i="9"/>
  <c r="I96" i="9" s="1"/>
  <c r="L97" i="9"/>
  <c r="L96" i="9" s="1"/>
  <c r="L93" i="9"/>
  <c r="L92" i="9" s="1"/>
  <c r="L91" i="9" s="1"/>
  <c r="K93" i="9"/>
  <c r="K92" i="9"/>
  <c r="K91" i="9" s="1"/>
  <c r="J93" i="9"/>
  <c r="J92" i="9" s="1"/>
  <c r="J91" i="9" s="1"/>
  <c r="I93" i="9"/>
  <c r="I92" i="9"/>
  <c r="I91" i="9" s="1"/>
  <c r="L88" i="9"/>
  <c r="L87" i="9" s="1"/>
  <c r="L86" i="9" s="1"/>
  <c r="K88" i="9"/>
  <c r="K87" i="9"/>
  <c r="K86" i="9" s="1"/>
  <c r="K85" i="9" s="1"/>
  <c r="J88" i="9"/>
  <c r="J87" i="9" s="1"/>
  <c r="J86" i="9" s="1"/>
  <c r="I88" i="9"/>
  <c r="I87" i="9"/>
  <c r="I86" i="9" s="1"/>
  <c r="I85" i="9" s="1"/>
  <c r="L81" i="9"/>
  <c r="L80" i="9"/>
  <c r="L79" i="9"/>
  <c r="L78" i="9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K76" i="9"/>
  <c r="K75" i="9" s="1"/>
  <c r="K74" i="9" s="1"/>
  <c r="J76" i="9"/>
  <c r="J75" i="9" s="1"/>
  <c r="J74" i="9" s="1"/>
  <c r="I76" i="9"/>
  <c r="I75" i="9" s="1"/>
  <c r="I74" i="9" s="1"/>
  <c r="L75" i="9"/>
  <c r="L74" i="9" s="1"/>
  <c r="L70" i="9"/>
  <c r="K70" i="9"/>
  <c r="J70" i="9"/>
  <c r="J69" i="9"/>
  <c r="I70" i="9"/>
  <c r="I69" i="9" s="1"/>
  <c r="L69" i="9"/>
  <c r="K69" i="9"/>
  <c r="L65" i="9"/>
  <c r="K65" i="9"/>
  <c r="J65" i="9"/>
  <c r="J64" i="9"/>
  <c r="I65" i="9"/>
  <c r="I64" i="9" s="1"/>
  <c r="L64" i="9"/>
  <c r="K64" i="9"/>
  <c r="L60" i="9"/>
  <c r="L59" i="9" s="1"/>
  <c r="L58" i="9" s="1"/>
  <c r="L57" i="9" s="1"/>
  <c r="K60" i="9"/>
  <c r="K59" i="9" s="1"/>
  <c r="K58" i="9" s="1"/>
  <c r="K57" i="9" s="1"/>
  <c r="J60" i="9"/>
  <c r="J59" i="9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/>
  <c r="J38" i="9"/>
  <c r="I40" i="9"/>
  <c r="I39" i="9"/>
  <c r="I38" i="9"/>
  <c r="L36" i="9"/>
  <c r="K36" i="9"/>
  <c r="J36" i="9"/>
  <c r="I36" i="9"/>
  <c r="L34" i="9"/>
  <c r="L33" i="9" s="1"/>
  <c r="L32" i="9" s="1"/>
  <c r="K34" i="9"/>
  <c r="K33" i="9" s="1"/>
  <c r="K32" i="9" s="1"/>
  <c r="J34" i="9"/>
  <c r="J33" i="9" s="1"/>
  <c r="J32" i="9" s="1"/>
  <c r="J31" i="9" s="1"/>
  <c r="I34" i="9"/>
  <c r="I33" i="9" s="1"/>
  <c r="I32" i="9" s="1"/>
  <c r="I31" i="9" s="1"/>
  <c r="L329" i="8"/>
  <c r="L328" i="8" s="1"/>
  <c r="K329" i="8"/>
  <c r="K328" i="8"/>
  <c r="J329" i="8"/>
  <c r="I329" i="8"/>
  <c r="I328" i="8" s="1"/>
  <c r="J328" i="8"/>
  <c r="L326" i="8"/>
  <c r="K326" i="8"/>
  <c r="J326" i="8"/>
  <c r="I326" i="8"/>
  <c r="L325" i="8"/>
  <c r="K325" i="8"/>
  <c r="J325" i="8"/>
  <c r="I325" i="8"/>
  <c r="L323" i="8"/>
  <c r="L322" i="8" s="1"/>
  <c r="K323" i="8"/>
  <c r="K322" i="8" s="1"/>
  <c r="J323" i="8"/>
  <c r="J322" i="8" s="1"/>
  <c r="I323" i="8"/>
  <c r="I322" i="8" s="1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J300" i="8" s="1"/>
  <c r="I315" i="8"/>
  <c r="I314" i="8"/>
  <c r="L311" i="8"/>
  <c r="L310" i="8" s="1"/>
  <c r="K311" i="8"/>
  <c r="K310" i="8" s="1"/>
  <c r="J311" i="8"/>
  <c r="I311" i="8"/>
  <c r="I310" i="8"/>
  <c r="J310" i="8"/>
  <c r="L307" i="8"/>
  <c r="K307" i="8"/>
  <c r="J307" i="8"/>
  <c r="I307" i="8"/>
  <c r="L304" i="8"/>
  <c r="K304" i="8"/>
  <c r="J304" i="8"/>
  <c r="I304" i="8"/>
  <c r="L302" i="8"/>
  <c r="K302" i="8"/>
  <c r="K301" i="8" s="1"/>
  <c r="J302" i="8"/>
  <c r="J301" i="8"/>
  <c r="I302" i="8"/>
  <c r="I301" i="8" s="1"/>
  <c r="L301" i="8"/>
  <c r="L297" i="8"/>
  <c r="K297" i="8"/>
  <c r="J297" i="8"/>
  <c r="J296" i="8" s="1"/>
  <c r="I297" i="8"/>
  <c r="I296" i="8" s="1"/>
  <c r="L296" i="8"/>
  <c r="K296" i="8"/>
  <c r="L294" i="8"/>
  <c r="K294" i="8"/>
  <c r="K293" i="8" s="1"/>
  <c r="J294" i="8"/>
  <c r="I294" i="8"/>
  <c r="L293" i="8"/>
  <c r="J293" i="8"/>
  <c r="I293" i="8"/>
  <c r="L291" i="8"/>
  <c r="K291" i="8"/>
  <c r="K290" i="8" s="1"/>
  <c r="J291" i="8"/>
  <c r="J290" i="8" s="1"/>
  <c r="I291" i="8"/>
  <c r="I290" i="8" s="1"/>
  <c r="L290" i="8"/>
  <c r="L287" i="8"/>
  <c r="L286" i="8" s="1"/>
  <c r="K287" i="8"/>
  <c r="K286" i="8" s="1"/>
  <c r="J287" i="8"/>
  <c r="J286" i="8" s="1"/>
  <c r="I287" i="8"/>
  <c r="I286" i="8"/>
  <c r="L283" i="8"/>
  <c r="L282" i="8" s="1"/>
  <c r="K283" i="8"/>
  <c r="J283" i="8"/>
  <c r="J282" i="8"/>
  <c r="I283" i="8"/>
  <c r="I282" i="8" s="1"/>
  <c r="K282" i="8"/>
  <c r="L279" i="8"/>
  <c r="L278" i="8" s="1"/>
  <c r="K279" i="8"/>
  <c r="K278" i="8" s="1"/>
  <c r="J279" i="8"/>
  <c r="J278" i="8"/>
  <c r="I279" i="8"/>
  <c r="I278" i="8"/>
  <c r="L275" i="8"/>
  <c r="K275" i="8"/>
  <c r="J275" i="8"/>
  <c r="I275" i="8"/>
  <c r="L272" i="8"/>
  <c r="K272" i="8"/>
  <c r="J272" i="8"/>
  <c r="I272" i="8"/>
  <c r="L270" i="8"/>
  <c r="K270" i="8"/>
  <c r="J270" i="8"/>
  <c r="I270" i="8"/>
  <c r="L269" i="8"/>
  <c r="K269" i="8"/>
  <c r="J269" i="8"/>
  <c r="I269" i="8"/>
  <c r="L264" i="8"/>
  <c r="L263" i="8" s="1"/>
  <c r="K264" i="8"/>
  <c r="K263" i="8" s="1"/>
  <c r="J264" i="8"/>
  <c r="J263" i="8" s="1"/>
  <c r="I264" i="8"/>
  <c r="I263" i="8" s="1"/>
  <c r="L261" i="8"/>
  <c r="K261" i="8"/>
  <c r="K260" i="8" s="1"/>
  <c r="J261" i="8"/>
  <c r="J260" i="8" s="1"/>
  <c r="I261" i="8"/>
  <c r="I260" i="8" s="1"/>
  <c r="L260" i="8"/>
  <c r="L258" i="8"/>
  <c r="K258" i="8"/>
  <c r="J258" i="8"/>
  <c r="I258" i="8"/>
  <c r="L257" i="8"/>
  <c r="K257" i="8"/>
  <c r="J257" i="8"/>
  <c r="I257" i="8"/>
  <c r="L254" i="8"/>
  <c r="L253" i="8" s="1"/>
  <c r="K254" i="8"/>
  <c r="K253" i="8" s="1"/>
  <c r="J254" i="8"/>
  <c r="J253" i="8" s="1"/>
  <c r="I254" i="8"/>
  <c r="I253" i="8"/>
  <c r="L250" i="8"/>
  <c r="L249" i="8" s="1"/>
  <c r="K250" i="8"/>
  <c r="K249" i="8" s="1"/>
  <c r="J250" i="8"/>
  <c r="I250" i="8"/>
  <c r="I249" i="8" s="1"/>
  <c r="J249" i="8"/>
  <c r="L246" i="8"/>
  <c r="L245" i="8" s="1"/>
  <c r="K246" i="8"/>
  <c r="K245" i="8" s="1"/>
  <c r="J246" i="8"/>
  <c r="I246" i="8"/>
  <c r="I245" i="8" s="1"/>
  <c r="J245" i="8"/>
  <c r="L242" i="8"/>
  <c r="K242" i="8"/>
  <c r="J242" i="8"/>
  <c r="I242" i="8"/>
  <c r="L239" i="8"/>
  <c r="K239" i="8"/>
  <c r="J239" i="8"/>
  <c r="I239" i="8"/>
  <c r="L237" i="8"/>
  <c r="L236" i="8"/>
  <c r="K237" i="8"/>
  <c r="J237" i="8"/>
  <c r="J236" i="8" s="1"/>
  <c r="I237" i="8"/>
  <c r="I236" i="8" s="1"/>
  <c r="K236" i="8"/>
  <c r="L232" i="8"/>
  <c r="L231" i="8" s="1"/>
  <c r="K232" i="8"/>
  <c r="K231" i="8" s="1"/>
  <c r="J232" i="8"/>
  <c r="J231" i="8" s="1"/>
  <c r="I232" i="8"/>
  <c r="I231" i="8" s="1"/>
  <c r="L229" i="8"/>
  <c r="K229" i="8"/>
  <c r="K228" i="8" s="1"/>
  <c r="J229" i="8"/>
  <c r="J228" i="8"/>
  <c r="I229" i="8"/>
  <c r="I228" i="8" s="1"/>
  <c r="L228" i="8"/>
  <c r="L226" i="8"/>
  <c r="L225" i="8" s="1"/>
  <c r="K226" i="8"/>
  <c r="J226" i="8"/>
  <c r="J225" i="8" s="1"/>
  <c r="I226" i="8"/>
  <c r="I225" i="8" s="1"/>
  <c r="K225" i="8"/>
  <c r="L222" i="8"/>
  <c r="K222" i="8"/>
  <c r="J222" i="8"/>
  <c r="J221" i="8" s="1"/>
  <c r="I222" i="8"/>
  <c r="I221" i="8" s="1"/>
  <c r="L221" i="8"/>
  <c r="K221" i="8"/>
  <c r="L218" i="8"/>
  <c r="K218" i="8"/>
  <c r="J218" i="8"/>
  <c r="J217" i="8" s="1"/>
  <c r="I218" i="8"/>
  <c r="L217" i="8"/>
  <c r="K217" i="8"/>
  <c r="I217" i="8"/>
  <c r="L214" i="8"/>
  <c r="L213" i="8" s="1"/>
  <c r="K214" i="8"/>
  <c r="K213" i="8" s="1"/>
  <c r="J214" i="8"/>
  <c r="J213" i="8" s="1"/>
  <c r="I214" i="8"/>
  <c r="I213" i="8" s="1"/>
  <c r="L210" i="8"/>
  <c r="K210" i="8"/>
  <c r="J210" i="8"/>
  <c r="I210" i="8"/>
  <c r="L207" i="8"/>
  <c r="K207" i="8"/>
  <c r="J207" i="8"/>
  <c r="I207" i="8"/>
  <c r="L205" i="8"/>
  <c r="L204" i="8" s="1"/>
  <c r="K205" i="8"/>
  <c r="K204" i="8" s="1"/>
  <c r="J205" i="8"/>
  <c r="I205" i="8"/>
  <c r="I204" i="8" s="1"/>
  <c r="J204" i="8"/>
  <c r="L198" i="8"/>
  <c r="L197" i="8" s="1"/>
  <c r="L196" i="8" s="1"/>
  <c r="K198" i="8"/>
  <c r="J198" i="8"/>
  <c r="I198" i="8"/>
  <c r="I197" i="8" s="1"/>
  <c r="I196" i="8" s="1"/>
  <c r="K197" i="8"/>
  <c r="K196" i="8" s="1"/>
  <c r="J197" i="8"/>
  <c r="J196" i="8" s="1"/>
  <c r="L194" i="8"/>
  <c r="L193" i="8" s="1"/>
  <c r="L192" i="8" s="1"/>
  <c r="K194" i="8"/>
  <c r="K193" i="8"/>
  <c r="K192" i="8" s="1"/>
  <c r="J194" i="8"/>
  <c r="J193" i="8" s="1"/>
  <c r="J192" i="8" s="1"/>
  <c r="I194" i="8"/>
  <c r="I193" i="8" s="1"/>
  <c r="I192" i="8" s="1"/>
  <c r="L185" i="8"/>
  <c r="L184" i="8" s="1"/>
  <c r="L180" i="8" s="1"/>
  <c r="K185" i="8"/>
  <c r="J185" i="8"/>
  <c r="J184" i="8" s="1"/>
  <c r="I185" i="8"/>
  <c r="I184" i="8" s="1"/>
  <c r="K184" i="8"/>
  <c r="L182" i="8"/>
  <c r="K182" i="8"/>
  <c r="J182" i="8"/>
  <c r="I182" i="8"/>
  <c r="L181" i="8"/>
  <c r="K181" i="8"/>
  <c r="J181" i="8"/>
  <c r="I181" i="8"/>
  <c r="L175" i="8"/>
  <c r="L174" i="8" s="1"/>
  <c r="L173" i="8" s="1"/>
  <c r="K175" i="8"/>
  <c r="K174" i="8" s="1"/>
  <c r="K173" i="8" s="1"/>
  <c r="J175" i="8"/>
  <c r="I175" i="8"/>
  <c r="I174" i="8" s="1"/>
  <c r="I173" i="8" s="1"/>
  <c r="J174" i="8"/>
  <c r="J173" i="8" s="1"/>
  <c r="L169" i="8"/>
  <c r="L168" i="8" s="1"/>
  <c r="L162" i="8" s="1"/>
  <c r="K169" i="8"/>
  <c r="K168" i="8"/>
  <c r="J169" i="8"/>
  <c r="J168" i="8" s="1"/>
  <c r="I169" i="8"/>
  <c r="I168" i="8" s="1"/>
  <c r="L164" i="8"/>
  <c r="K164" i="8"/>
  <c r="K163" i="8" s="1"/>
  <c r="K162" i="8" s="1"/>
  <c r="J164" i="8"/>
  <c r="J163" i="8" s="1"/>
  <c r="I164" i="8"/>
  <c r="I163" i="8" s="1"/>
  <c r="L163" i="8"/>
  <c r="L160" i="8"/>
  <c r="L159" i="8" s="1"/>
  <c r="L158" i="8" s="1"/>
  <c r="K160" i="8"/>
  <c r="K159" i="8"/>
  <c r="K158" i="8" s="1"/>
  <c r="J160" i="8"/>
  <c r="J159" i="8"/>
  <c r="J158" i="8" s="1"/>
  <c r="I160" i="8"/>
  <c r="I159" i="8" s="1"/>
  <c r="I158" i="8" s="1"/>
  <c r="L155" i="8"/>
  <c r="K155" i="8"/>
  <c r="K154" i="8"/>
  <c r="J155" i="8"/>
  <c r="I155" i="8"/>
  <c r="I154" i="8" s="1"/>
  <c r="L154" i="8"/>
  <c r="J154" i="8"/>
  <c r="L150" i="8"/>
  <c r="K150" i="8"/>
  <c r="K149" i="8" s="1"/>
  <c r="J150" i="8"/>
  <c r="J149" i="8" s="1"/>
  <c r="J148" i="8" s="1"/>
  <c r="J147" i="8" s="1"/>
  <c r="I150" i="8"/>
  <c r="I149" i="8" s="1"/>
  <c r="L149" i="8"/>
  <c r="L148" i="8" s="1"/>
  <c r="L147" i="8" s="1"/>
  <c r="L144" i="8"/>
  <c r="L143" i="8" s="1"/>
  <c r="L142" i="8" s="1"/>
  <c r="K144" i="8"/>
  <c r="K143" i="8" s="1"/>
  <c r="K142" i="8" s="1"/>
  <c r="J144" i="8"/>
  <c r="J143" i="8" s="1"/>
  <c r="J142" i="8" s="1"/>
  <c r="I144" i="8"/>
  <c r="I143" i="8" s="1"/>
  <c r="I142" i="8" s="1"/>
  <c r="L140" i="8"/>
  <c r="L139" i="8" s="1"/>
  <c r="K140" i="8"/>
  <c r="K139" i="8" s="1"/>
  <c r="J140" i="8"/>
  <c r="J139" i="8" s="1"/>
  <c r="I140" i="8"/>
  <c r="I139" i="8" s="1"/>
  <c r="L137" i="8"/>
  <c r="K137" i="8"/>
  <c r="J137" i="8"/>
  <c r="J136" i="8" s="1"/>
  <c r="J135" i="8" s="1"/>
  <c r="I137" i="8"/>
  <c r="I136" i="8" s="1"/>
  <c r="I135" i="8" s="1"/>
  <c r="L136" i="8"/>
  <c r="L135" i="8" s="1"/>
  <c r="K136" i="8"/>
  <c r="K135" i="8" s="1"/>
  <c r="L132" i="8"/>
  <c r="L131" i="8" s="1"/>
  <c r="L130" i="8" s="1"/>
  <c r="K132" i="8"/>
  <c r="K131" i="8" s="1"/>
  <c r="K130" i="8" s="1"/>
  <c r="J132" i="8"/>
  <c r="J131" i="8" s="1"/>
  <c r="J130" i="8" s="1"/>
  <c r="I132" i="8"/>
  <c r="I131" i="8" s="1"/>
  <c r="I130" i="8" s="1"/>
  <c r="L127" i="8"/>
  <c r="K127" i="8"/>
  <c r="J127" i="8"/>
  <c r="I127" i="8"/>
  <c r="L126" i="8"/>
  <c r="K126" i="8"/>
  <c r="J126" i="8"/>
  <c r="J125" i="8" s="1"/>
  <c r="I126" i="8"/>
  <c r="L125" i="8"/>
  <c r="K125" i="8"/>
  <c r="I125" i="8"/>
  <c r="L123" i="8"/>
  <c r="L122" i="8" s="1"/>
  <c r="L121" i="8" s="1"/>
  <c r="K123" i="8"/>
  <c r="K122" i="8" s="1"/>
  <c r="K121" i="8" s="1"/>
  <c r="J123" i="8"/>
  <c r="J122" i="8" s="1"/>
  <c r="J121" i="8" s="1"/>
  <c r="I123" i="8"/>
  <c r="I122" i="8" s="1"/>
  <c r="I121" i="8" s="1"/>
  <c r="L119" i="8"/>
  <c r="L118" i="8" s="1"/>
  <c r="L117" i="8" s="1"/>
  <c r="K119" i="8"/>
  <c r="K118" i="8" s="1"/>
  <c r="K117" i="8" s="1"/>
  <c r="J119" i="8"/>
  <c r="J118" i="8" s="1"/>
  <c r="J117" i="8" s="1"/>
  <c r="I119" i="8"/>
  <c r="I118" i="8" s="1"/>
  <c r="I117" i="8" s="1"/>
  <c r="L115" i="8"/>
  <c r="K115" i="8"/>
  <c r="K114" i="8" s="1"/>
  <c r="K113" i="8" s="1"/>
  <c r="J115" i="8"/>
  <c r="J114" i="8"/>
  <c r="J113" i="8" s="1"/>
  <c r="I115" i="8"/>
  <c r="L114" i="8"/>
  <c r="L113" i="8" s="1"/>
  <c r="I114" i="8"/>
  <c r="I113" i="8" s="1"/>
  <c r="L110" i="8"/>
  <c r="L109" i="8" s="1"/>
  <c r="L108" i="8" s="1"/>
  <c r="K110" i="8"/>
  <c r="J110" i="8"/>
  <c r="J109" i="8" s="1"/>
  <c r="J108" i="8" s="1"/>
  <c r="I110" i="8"/>
  <c r="I109" i="8"/>
  <c r="I108" i="8" s="1"/>
  <c r="K109" i="8"/>
  <c r="K108" i="8"/>
  <c r="L104" i="8"/>
  <c r="K104" i="8"/>
  <c r="K103" i="8" s="1"/>
  <c r="J104" i="8"/>
  <c r="I104" i="8"/>
  <c r="I103" i="8" s="1"/>
  <c r="L103" i="8"/>
  <c r="J103" i="8"/>
  <c r="L100" i="8"/>
  <c r="L99" i="8" s="1"/>
  <c r="L98" i="8" s="1"/>
  <c r="K100" i="8"/>
  <c r="K99" i="8" s="1"/>
  <c r="K98" i="8" s="1"/>
  <c r="J100" i="8"/>
  <c r="J99" i="8" s="1"/>
  <c r="J98" i="8" s="1"/>
  <c r="I100" i="8"/>
  <c r="I99" i="8" s="1"/>
  <c r="I98" i="8" s="1"/>
  <c r="L95" i="8"/>
  <c r="L94" i="8"/>
  <c r="L93" i="8" s="1"/>
  <c r="K95" i="8"/>
  <c r="K94" i="8"/>
  <c r="K93" i="8" s="1"/>
  <c r="J95" i="8"/>
  <c r="J94" i="8" s="1"/>
  <c r="J93" i="8" s="1"/>
  <c r="I95" i="8"/>
  <c r="I94" i="8" s="1"/>
  <c r="I93" i="8" s="1"/>
  <c r="L90" i="8"/>
  <c r="L89" i="8"/>
  <c r="L88" i="8" s="1"/>
  <c r="K90" i="8"/>
  <c r="K89" i="8" s="1"/>
  <c r="K88" i="8" s="1"/>
  <c r="J90" i="8"/>
  <c r="J89" i="8" s="1"/>
  <c r="J88" i="8" s="1"/>
  <c r="J87" i="8" s="1"/>
  <c r="I90" i="8"/>
  <c r="I89" i="8"/>
  <c r="I88" i="8" s="1"/>
  <c r="L83" i="8"/>
  <c r="L82" i="8" s="1"/>
  <c r="L81" i="8" s="1"/>
  <c r="L80" i="8" s="1"/>
  <c r="K83" i="8"/>
  <c r="K82" i="8"/>
  <c r="K81" i="8" s="1"/>
  <c r="K80" i="8" s="1"/>
  <c r="J83" i="8"/>
  <c r="J82" i="8" s="1"/>
  <c r="J81" i="8" s="1"/>
  <c r="J80" i="8" s="1"/>
  <c r="I83" i="8"/>
  <c r="I82" i="8" s="1"/>
  <c r="I81" i="8" s="1"/>
  <c r="I80" i="8" s="1"/>
  <c r="L78" i="8"/>
  <c r="L77" i="8" s="1"/>
  <c r="L76" i="8" s="1"/>
  <c r="K78" i="8"/>
  <c r="K77" i="8" s="1"/>
  <c r="K76" i="8" s="1"/>
  <c r="J78" i="8"/>
  <c r="J77" i="8" s="1"/>
  <c r="J76" i="8" s="1"/>
  <c r="I78" i="8"/>
  <c r="I77" i="8" s="1"/>
  <c r="I76" i="8" s="1"/>
  <c r="L72" i="8"/>
  <c r="L71" i="8" s="1"/>
  <c r="K72" i="8"/>
  <c r="K71" i="8" s="1"/>
  <c r="J72" i="8"/>
  <c r="J71" i="8"/>
  <c r="I72" i="8"/>
  <c r="I71" i="8" s="1"/>
  <c r="L67" i="8"/>
  <c r="L66" i="8" s="1"/>
  <c r="K67" i="8"/>
  <c r="J67" i="8"/>
  <c r="J66" i="8"/>
  <c r="I67" i="8"/>
  <c r="I66" i="8" s="1"/>
  <c r="K66" i="8"/>
  <c r="L62" i="8"/>
  <c r="L61" i="8"/>
  <c r="K62" i="8"/>
  <c r="K61" i="8"/>
  <c r="J62" i="8"/>
  <c r="J61" i="8"/>
  <c r="I62" i="8"/>
  <c r="I61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I40" i="8"/>
  <c r="I39" i="8" s="1"/>
  <c r="I38" i="8" s="1"/>
  <c r="J39" i="8"/>
  <c r="J38" i="8" s="1"/>
  <c r="L36" i="8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I34" i="8"/>
  <c r="I33" i="8" s="1"/>
  <c r="I32" i="8" s="1"/>
  <c r="L335" i="6"/>
  <c r="L334" i="6" s="1"/>
  <c r="K335" i="6"/>
  <c r="J335" i="6"/>
  <c r="J334" i="6" s="1"/>
  <c r="I335" i="6"/>
  <c r="I334" i="6" s="1"/>
  <c r="K334" i="6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I321" i="6"/>
  <c r="I320" i="6" s="1"/>
  <c r="J320" i="6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K308" i="6"/>
  <c r="K307" i="6"/>
  <c r="J308" i="6"/>
  <c r="I308" i="6"/>
  <c r="I307" i="6" s="1"/>
  <c r="L307" i="6"/>
  <c r="J307" i="6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/>
  <c r="K297" i="6"/>
  <c r="J297" i="6"/>
  <c r="J296" i="6" s="1"/>
  <c r="I297" i="6"/>
  <c r="I296" i="6" s="1"/>
  <c r="K296" i="6"/>
  <c r="L293" i="6"/>
  <c r="L292" i="6"/>
  <c r="K293" i="6"/>
  <c r="J293" i="6"/>
  <c r="I293" i="6"/>
  <c r="I292" i="6"/>
  <c r="K292" i="6"/>
  <c r="J292" i="6"/>
  <c r="L289" i="6"/>
  <c r="L288" i="6" s="1"/>
  <c r="K289" i="6"/>
  <c r="J289" i="6"/>
  <c r="I289" i="6"/>
  <c r="I288" i="6" s="1"/>
  <c r="K288" i="6"/>
  <c r="J288" i="6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K275" i="6" s="1"/>
  <c r="K274" i="6" s="1"/>
  <c r="J278" i="6"/>
  <c r="I278" i="6"/>
  <c r="L276" i="6"/>
  <c r="L275" i="6"/>
  <c r="K276" i="6"/>
  <c r="J276" i="6"/>
  <c r="J275" i="6" s="1"/>
  <c r="I276" i="6"/>
  <c r="I275" i="6" s="1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J241" i="6" s="1"/>
  <c r="I267" i="6"/>
  <c r="I266" i="6" s="1"/>
  <c r="L266" i="6"/>
  <c r="L264" i="6"/>
  <c r="L263" i="6" s="1"/>
  <c r="K264" i="6"/>
  <c r="K263" i="6" s="1"/>
  <c r="J264" i="6"/>
  <c r="J263" i="6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/>
  <c r="I256" i="6"/>
  <c r="I255" i="6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/>
  <c r="I232" i="6"/>
  <c r="I231" i="6" s="1"/>
  <c r="L228" i="6"/>
  <c r="L227" i="6" s="1"/>
  <c r="K228" i="6"/>
  <c r="J228" i="6"/>
  <c r="I228" i="6"/>
  <c r="I227" i="6" s="1"/>
  <c r="K227" i="6"/>
  <c r="J227" i="6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I209" i="6" s="1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J209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/>
  <c r="J179" i="6" s="1"/>
  <c r="I181" i="6"/>
  <c r="I180" i="6" s="1"/>
  <c r="I179" i="6" s="1"/>
  <c r="L178" i="6"/>
  <c r="K178" i="6"/>
  <c r="J178" i="6"/>
  <c r="I178" i="6"/>
  <c r="L177" i="6"/>
  <c r="K177" i="6"/>
  <c r="J177" i="6"/>
  <c r="I177" i="6"/>
  <c r="L173" i="6"/>
  <c r="L172" i="6" s="1"/>
  <c r="K173" i="6"/>
  <c r="J173" i="6"/>
  <c r="J172" i="6" s="1"/>
  <c r="I173" i="6"/>
  <c r="I172" i="6" s="1"/>
  <c r="K172" i="6"/>
  <c r="L167" i="6"/>
  <c r="L166" i="6" s="1"/>
  <c r="K167" i="6"/>
  <c r="K166" i="6" s="1"/>
  <c r="J167" i="6"/>
  <c r="J166" i="6" s="1"/>
  <c r="I167" i="6"/>
  <c r="I166" i="6" s="1"/>
  <c r="L162" i="6"/>
  <c r="L161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K148" i="6"/>
  <c r="K147" i="6" s="1"/>
  <c r="K146" i="6" s="1"/>
  <c r="K145" i="6" s="1"/>
  <c r="J148" i="6"/>
  <c r="I148" i="6"/>
  <c r="I147" i="6" s="1"/>
  <c r="L147" i="6"/>
  <c r="L146" i="6" s="1"/>
  <c r="L145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J138" i="6"/>
  <c r="J137" i="6" s="1"/>
  <c r="I138" i="6"/>
  <c r="I137" i="6" s="1"/>
  <c r="K137" i="6"/>
  <c r="L135" i="6"/>
  <c r="K135" i="6"/>
  <c r="K134" i="6" s="1"/>
  <c r="K133" i="6" s="1"/>
  <c r="J135" i="6"/>
  <c r="J134" i="6" s="1"/>
  <c r="J133" i="6" s="1"/>
  <c r="I135" i="6"/>
  <c r="I134" i="6"/>
  <c r="I133" i="6" s="1"/>
  <c r="L134" i="6"/>
  <c r="L133" i="6" s="1"/>
  <c r="L130" i="6"/>
  <c r="L129" i="6" s="1"/>
  <c r="L128" i="6" s="1"/>
  <c r="K130" i="6"/>
  <c r="K129" i="6" s="1"/>
  <c r="K128" i="6" s="1"/>
  <c r="J130" i="6"/>
  <c r="J129" i="6" s="1"/>
  <c r="J128" i="6"/>
  <c r="I130" i="6"/>
  <c r="I129" i="6"/>
  <c r="I128" i="6" s="1"/>
  <c r="L125" i="6"/>
  <c r="K125" i="6"/>
  <c r="K124" i="6" s="1"/>
  <c r="J125" i="6"/>
  <c r="I125" i="6"/>
  <c r="I124" i="6" s="1"/>
  <c r="I123" i="6" s="1"/>
  <c r="L124" i="6"/>
  <c r="L123" i="6"/>
  <c r="J124" i="6"/>
  <c r="J123" i="6" s="1"/>
  <c r="K123" i="6"/>
  <c r="L121" i="6"/>
  <c r="K121" i="6"/>
  <c r="K120" i="6" s="1"/>
  <c r="J121" i="6"/>
  <c r="I121" i="6"/>
  <c r="I120" i="6" s="1"/>
  <c r="I119" i="6" s="1"/>
  <c r="L120" i="6"/>
  <c r="L119" i="6"/>
  <c r="J120" i="6"/>
  <c r="J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I105" i="6" s="1"/>
  <c r="L102" i="6"/>
  <c r="L101" i="6" s="1"/>
  <c r="K102" i="6"/>
  <c r="K101" i="6" s="1"/>
  <c r="J102" i="6"/>
  <c r="I102" i="6"/>
  <c r="I101" i="6" s="1"/>
  <c r="J101" i="6"/>
  <c r="L98" i="6"/>
  <c r="L97" i="6"/>
  <c r="K98" i="6"/>
  <c r="K97" i="6"/>
  <c r="K96" i="6" s="1"/>
  <c r="J98" i="6"/>
  <c r="J97" i="6" s="1"/>
  <c r="J96" i="6"/>
  <c r="I98" i="6"/>
  <c r="I97" i="6"/>
  <c r="I96" i="6" s="1"/>
  <c r="L96" i="6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/>
  <c r="L86" i="6" s="1"/>
  <c r="K88" i="6"/>
  <c r="K87" i="6" s="1"/>
  <c r="K86" i="6" s="1"/>
  <c r="J88" i="6"/>
  <c r="I88" i="6"/>
  <c r="I87" i="6" s="1"/>
  <c r="I86" i="6" s="1"/>
  <c r="J87" i="6"/>
  <c r="J86" i="6" s="1"/>
  <c r="J85" i="6" s="1"/>
  <c r="L81" i="6"/>
  <c r="L80" i="6"/>
  <c r="L79" i="6" s="1"/>
  <c r="L78" i="6"/>
  <c r="K81" i="6"/>
  <c r="K80" i="6" s="1"/>
  <c r="K79" i="6" s="1"/>
  <c r="K78" i="6" s="1"/>
  <c r="J81" i="6"/>
  <c r="J80" i="6" s="1"/>
  <c r="J79" i="6" s="1"/>
  <c r="J78" i="6" s="1"/>
  <c r="I81" i="6"/>
  <c r="I80" i="6"/>
  <c r="I79" i="6" s="1"/>
  <c r="I78" i="6" s="1"/>
  <c r="L76" i="6"/>
  <c r="L75" i="6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L58" i="6" s="1"/>
  <c r="L57" i="6" s="1"/>
  <c r="K70" i="6"/>
  <c r="K69" i="6" s="1"/>
  <c r="J70" i="6"/>
  <c r="J69" i="6" s="1"/>
  <c r="I70" i="6"/>
  <c r="I69" i="6"/>
  <c r="L65" i="6"/>
  <c r="L64" i="6" s="1"/>
  <c r="K65" i="6"/>
  <c r="K64" i="6" s="1"/>
  <c r="J65" i="6"/>
  <c r="I65" i="6"/>
  <c r="I64" i="6" s="1"/>
  <c r="J64" i="6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K40" i="6"/>
  <c r="K39" i="6" s="1"/>
  <c r="K38" i="6" s="1"/>
  <c r="J40" i="6"/>
  <c r="J39" i="6" s="1"/>
  <c r="J38" i="6" s="1"/>
  <c r="I40" i="6"/>
  <c r="L39" i="6"/>
  <c r="L38" i="6" s="1"/>
  <c r="I39" i="6"/>
  <c r="I38" i="6" s="1"/>
  <c r="L36" i="6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 s="1"/>
  <c r="I32" i="6" s="1"/>
  <c r="I31" i="6" s="1"/>
  <c r="L326" i="5"/>
  <c r="L325" i="5" s="1"/>
  <c r="K326" i="5"/>
  <c r="K325" i="5" s="1"/>
  <c r="J326" i="5"/>
  <c r="J325" i="5" s="1"/>
  <c r="J297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J294" i="5"/>
  <c r="I294" i="5"/>
  <c r="K293" i="5"/>
  <c r="J293" i="5"/>
  <c r="I293" i="5"/>
  <c r="L291" i="5"/>
  <c r="L290" i="5"/>
  <c r="K291" i="5"/>
  <c r="K290" i="5" s="1"/>
  <c r="J291" i="5"/>
  <c r="I291" i="5"/>
  <c r="I290" i="5" s="1"/>
  <c r="J290" i="5"/>
  <c r="L288" i="5"/>
  <c r="L287" i="5"/>
  <c r="K288" i="5"/>
  <c r="K287" i="5" s="1"/>
  <c r="J288" i="5"/>
  <c r="J287" i="5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J266" i="5" s="1"/>
  <c r="J265" i="5" s="1"/>
  <c r="J264" i="5" s="1"/>
  <c r="I269" i="5"/>
  <c r="L267" i="5"/>
  <c r="K267" i="5"/>
  <c r="K266" i="5"/>
  <c r="J267" i="5"/>
  <c r="I267" i="5"/>
  <c r="I266" i="5"/>
  <c r="L266" i="5"/>
  <c r="L265" i="5" s="1"/>
  <c r="L261" i="5"/>
  <c r="K261" i="5"/>
  <c r="K260" i="5"/>
  <c r="J261" i="5"/>
  <c r="J260" i="5" s="1"/>
  <c r="I261" i="5"/>
  <c r="L260" i="5"/>
  <c r="I260" i="5"/>
  <c r="L258" i="5"/>
  <c r="K258" i="5"/>
  <c r="J258" i="5"/>
  <c r="I258" i="5"/>
  <c r="L257" i="5"/>
  <c r="K257" i="5"/>
  <c r="J257" i="5"/>
  <c r="I257" i="5"/>
  <c r="L255" i="5"/>
  <c r="K255" i="5"/>
  <c r="J255" i="5"/>
  <c r="J254" i="5" s="1"/>
  <c r="I255" i="5"/>
  <c r="I254" i="5" s="1"/>
  <c r="L254" i="5"/>
  <c r="K254" i="5"/>
  <c r="L251" i="5"/>
  <c r="K251" i="5"/>
  <c r="J251" i="5"/>
  <c r="J250" i="5" s="1"/>
  <c r="I251" i="5"/>
  <c r="I250" i="5" s="1"/>
  <c r="L250" i="5"/>
  <c r="K250" i="5"/>
  <c r="L247" i="5"/>
  <c r="L246" i="5" s="1"/>
  <c r="K247" i="5"/>
  <c r="J247" i="5"/>
  <c r="J246" i="5" s="1"/>
  <c r="I247" i="5"/>
  <c r="I246" i="5" s="1"/>
  <c r="K246" i="5"/>
  <c r="L243" i="5"/>
  <c r="L242" i="5" s="1"/>
  <c r="K243" i="5"/>
  <c r="J243" i="5"/>
  <c r="J242" i="5" s="1"/>
  <c r="I243" i="5"/>
  <c r="I242" i="5" s="1"/>
  <c r="K242" i="5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K232" i="5" s="1"/>
  <c r="J234" i="5"/>
  <c r="J233" i="5" s="1"/>
  <c r="I234" i="5"/>
  <c r="I233" i="5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/>
  <c r="L215" i="5"/>
  <c r="L214" i="5" s="1"/>
  <c r="K215" i="5"/>
  <c r="K214" i="5" s="1"/>
  <c r="J215" i="5"/>
  <c r="J214" i="5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K200" i="5" s="1"/>
  <c r="K199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J179" i="5"/>
  <c r="J178" i="5" s="1"/>
  <c r="I179" i="5"/>
  <c r="I178" i="5" s="1"/>
  <c r="I177" i="5" s="1"/>
  <c r="K178" i="5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L159" i="5" s="1"/>
  <c r="L154" i="5" s="1"/>
  <c r="K161" i="5"/>
  <c r="K160" i="5" s="1"/>
  <c r="K159" i="5" s="1"/>
  <c r="J161" i="5"/>
  <c r="J160" i="5"/>
  <c r="I161" i="5"/>
  <c r="I160" i="5" s="1"/>
  <c r="L157" i="5"/>
  <c r="L156" i="5" s="1"/>
  <c r="L155" i="5" s="1"/>
  <c r="K157" i="5"/>
  <c r="K156" i="5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/>
  <c r="I134" i="5"/>
  <c r="I133" i="5" s="1"/>
  <c r="I132" i="5" s="1"/>
  <c r="L129" i="5"/>
  <c r="L128" i="5" s="1"/>
  <c r="L127" i="5" s="1"/>
  <c r="K129" i="5"/>
  <c r="K128" i="5" s="1"/>
  <c r="K127" i="5" s="1"/>
  <c r="J129" i="5"/>
  <c r="J128" i="5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J104" i="5" s="1"/>
  <c r="I107" i="5"/>
  <c r="I106" i="5" s="1"/>
  <c r="I105" i="5" s="1"/>
  <c r="L106" i="5"/>
  <c r="L105" i="5" s="1"/>
  <c r="L101" i="5"/>
  <c r="K101" i="5"/>
  <c r="K100" i="5" s="1"/>
  <c r="J101" i="5"/>
  <c r="I101" i="5"/>
  <c r="I100" i="5" s="1"/>
  <c r="L100" i="5"/>
  <c r="J100" i="5"/>
  <c r="L97" i="5"/>
  <c r="L96" i="5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/>
  <c r="J90" i="5" s="1"/>
  <c r="J84" i="5" s="1"/>
  <c r="I92" i="5"/>
  <c r="I91" i="5" s="1"/>
  <c r="I90" i="5" s="1"/>
  <c r="I84" i="5" s="1"/>
  <c r="K91" i="5"/>
  <c r="K90" i="5" s="1"/>
  <c r="L87" i="5"/>
  <c r="L86" i="5" s="1"/>
  <c r="L85" i="5" s="1"/>
  <c r="K87" i="5"/>
  <c r="K86" i="5"/>
  <c r="K85" i="5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J57" i="5" s="1"/>
  <c r="J56" i="5" s="1"/>
  <c r="I69" i="5"/>
  <c r="I68" i="5" s="1"/>
  <c r="L64" i="5"/>
  <c r="L63" i="5" s="1"/>
  <c r="K64" i="5"/>
  <c r="K63" i="5" s="1"/>
  <c r="J64" i="5"/>
  <c r="J63" i="5"/>
  <c r="I64" i="5"/>
  <c r="I63" i="5" s="1"/>
  <c r="L59" i="5"/>
  <c r="L58" i="5" s="1"/>
  <c r="K59" i="5"/>
  <c r="K58" i="5" s="1"/>
  <c r="J59" i="5"/>
  <c r="J58" i="5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K40" i="5"/>
  <c r="J40" i="5"/>
  <c r="J39" i="5" s="1"/>
  <c r="J38" i="5" s="1"/>
  <c r="I40" i="5"/>
  <c r="I39" i="5" s="1"/>
  <c r="I38" i="5" s="1"/>
  <c r="L39" i="5"/>
  <c r="L38" i="5" s="1"/>
  <c r="K39" i="5"/>
  <c r="K38" i="5" s="1"/>
  <c r="L36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L332" i="4"/>
  <c r="L331" i="4" s="1"/>
  <c r="K332" i="4"/>
  <c r="K331" i="4" s="1"/>
  <c r="J332" i="4"/>
  <c r="I332" i="4"/>
  <c r="J331" i="4"/>
  <c r="I331" i="4"/>
  <c r="L329" i="4"/>
  <c r="K329" i="4"/>
  <c r="K328" i="4" s="1"/>
  <c r="J329" i="4"/>
  <c r="J328" i="4" s="1"/>
  <c r="I329" i="4"/>
  <c r="L328" i="4"/>
  <c r="I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J303" i="4" s="1"/>
  <c r="I305" i="4"/>
  <c r="I304" i="4" s="1"/>
  <c r="L304" i="4"/>
  <c r="L300" i="4"/>
  <c r="K300" i="4"/>
  <c r="J300" i="4"/>
  <c r="J299" i="4" s="1"/>
  <c r="I300" i="4"/>
  <c r="L299" i="4"/>
  <c r="K299" i="4"/>
  <c r="I299" i="4"/>
  <c r="L297" i="4"/>
  <c r="K297" i="4"/>
  <c r="J297" i="4"/>
  <c r="J296" i="4" s="1"/>
  <c r="I297" i="4"/>
  <c r="L296" i="4"/>
  <c r="K296" i="4"/>
  <c r="K271" i="4" s="1"/>
  <c r="I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I271" i="4" s="1"/>
  <c r="L289" i="4"/>
  <c r="K289" i="4"/>
  <c r="L286" i="4"/>
  <c r="K286" i="4"/>
  <c r="J286" i="4"/>
  <c r="I286" i="4"/>
  <c r="L285" i="4"/>
  <c r="K285" i="4"/>
  <c r="J285" i="4"/>
  <c r="I285" i="4"/>
  <c r="L282" i="4"/>
  <c r="L281" i="4" s="1"/>
  <c r="K282" i="4"/>
  <c r="J282" i="4"/>
  <c r="I282" i="4"/>
  <c r="K281" i="4"/>
  <c r="J281" i="4"/>
  <c r="I281" i="4"/>
  <c r="L278" i="4"/>
  <c r="L272" i="4" s="1"/>
  <c r="K278" i="4"/>
  <c r="J278" i="4"/>
  <c r="I278" i="4"/>
  <c r="L275" i="4"/>
  <c r="K275" i="4"/>
  <c r="J275" i="4"/>
  <c r="I275" i="4"/>
  <c r="L273" i="4"/>
  <c r="K273" i="4"/>
  <c r="J273" i="4"/>
  <c r="I273" i="4"/>
  <c r="K272" i="4"/>
  <c r="J272" i="4"/>
  <c r="I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L263" i="4"/>
  <c r="K263" i="4"/>
  <c r="I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L252" i="4"/>
  <c r="K252" i="4"/>
  <c r="J252" i="4"/>
  <c r="I252" i="4"/>
  <c r="L249" i="4"/>
  <c r="L248" i="4" s="1"/>
  <c r="K249" i="4"/>
  <c r="J249" i="4"/>
  <c r="J248" i="4" s="1"/>
  <c r="I249" i="4"/>
  <c r="I248" i="4" s="1"/>
  <c r="K248" i="4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/>
  <c r="I240" i="4"/>
  <c r="I239" i="4" s="1"/>
  <c r="I238" i="4" s="1"/>
  <c r="K239" i="4"/>
  <c r="L235" i="4"/>
  <c r="K235" i="4"/>
  <c r="K234" i="4" s="1"/>
  <c r="J235" i="4"/>
  <c r="J234" i="4" s="1"/>
  <c r="I235" i="4"/>
  <c r="L234" i="4"/>
  <c r="I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K221" i="4"/>
  <c r="K220" i="4" s="1"/>
  <c r="J221" i="4"/>
  <c r="I221" i="4"/>
  <c r="I220" i="4" s="1"/>
  <c r="L220" i="4"/>
  <c r="J220" i="4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6" i="4" s="1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K197" i="4"/>
  <c r="J197" i="4"/>
  <c r="I197" i="4"/>
  <c r="L196" i="4"/>
  <c r="K196" i="4"/>
  <c r="J196" i="4"/>
  <c r="J195" i="4" s="1"/>
  <c r="I196" i="4"/>
  <c r="I195" i="4" s="1"/>
  <c r="L195" i="4"/>
  <c r="K195" i="4"/>
  <c r="L188" i="4"/>
  <c r="K188" i="4"/>
  <c r="J188" i="4"/>
  <c r="J187" i="4" s="1"/>
  <c r="I188" i="4"/>
  <c r="I187" i="4" s="1"/>
  <c r="L187" i="4"/>
  <c r="K187" i="4"/>
  <c r="L185" i="4"/>
  <c r="K185" i="4"/>
  <c r="J185" i="4"/>
  <c r="J184" i="4" s="1"/>
  <c r="J183" i="4" s="1"/>
  <c r="I185" i="4"/>
  <c r="I184" i="4" s="1"/>
  <c r="I183" i="4" s="1"/>
  <c r="L184" i="4"/>
  <c r="K184" i="4"/>
  <c r="L183" i="4"/>
  <c r="L178" i="4"/>
  <c r="K178" i="4"/>
  <c r="J178" i="4"/>
  <c r="I178" i="4"/>
  <c r="I177" i="4" s="1"/>
  <c r="I176" i="4" s="1"/>
  <c r="L177" i="4"/>
  <c r="K177" i="4"/>
  <c r="J177" i="4"/>
  <c r="J176" i="4" s="1"/>
  <c r="L176" i="4"/>
  <c r="K176" i="4"/>
  <c r="L172" i="4"/>
  <c r="L171" i="4" s="1"/>
  <c r="K172" i="4"/>
  <c r="K171" i="4" s="1"/>
  <c r="J172" i="4"/>
  <c r="J171" i="4" s="1"/>
  <c r="I172" i="4"/>
  <c r="I171" i="4"/>
  <c r="L167" i="4"/>
  <c r="K167" i="4"/>
  <c r="J167" i="4"/>
  <c r="J166" i="4" s="1"/>
  <c r="I167" i="4"/>
  <c r="I166" i="4" s="1"/>
  <c r="I165" i="4" s="1"/>
  <c r="L166" i="4"/>
  <c r="K166" i="4"/>
  <c r="L163" i="4"/>
  <c r="K163" i="4"/>
  <c r="J163" i="4"/>
  <c r="I163" i="4"/>
  <c r="I162" i="4" s="1"/>
  <c r="I161" i="4" s="1"/>
  <c r="L162" i="4"/>
  <c r="K162" i="4"/>
  <c r="J162" i="4"/>
  <c r="J161" i="4"/>
  <c r="L161" i="4"/>
  <c r="K161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K153" i="4"/>
  <c r="K152" i="4" s="1"/>
  <c r="K151" i="4" s="1"/>
  <c r="K150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K142" i="4"/>
  <c r="I142" i="4"/>
  <c r="L140" i="4"/>
  <c r="L139" i="4" s="1"/>
  <c r="L138" i="4" s="1"/>
  <c r="K140" i="4"/>
  <c r="J140" i="4"/>
  <c r="J139" i="4"/>
  <c r="J138" i="4" s="1"/>
  <c r="I140" i="4"/>
  <c r="K139" i="4"/>
  <c r="K138" i="4" s="1"/>
  <c r="I139" i="4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I130" i="4"/>
  <c r="I129" i="4" s="1"/>
  <c r="I128" i="4" s="1"/>
  <c r="L129" i="4"/>
  <c r="L128" i="4" s="1"/>
  <c r="J129" i="4"/>
  <c r="J128" i="4" s="1"/>
  <c r="L126" i="4"/>
  <c r="K126" i="4"/>
  <c r="J126" i="4"/>
  <c r="I126" i="4"/>
  <c r="I125" i="4" s="1"/>
  <c r="I124" i="4" s="1"/>
  <c r="L125" i="4"/>
  <c r="K125" i="4"/>
  <c r="J125" i="4"/>
  <c r="J124" i="4"/>
  <c r="L124" i="4"/>
  <c r="K124" i="4"/>
  <c r="L122" i="4"/>
  <c r="K122" i="4"/>
  <c r="J122" i="4"/>
  <c r="I122" i="4"/>
  <c r="I121" i="4" s="1"/>
  <c r="I120" i="4" s="1"/>
  <c r="L121" i="4"/>
  <c r="K121" i="4"/>
  <c r="J121" i="4"/>
  <c r="J120" i="4" s="1"/>
  <c r="L120" i="4"/>
  <c r="K120" i="4"/>
  <c r="L118" i="4"/>
  <c r="K118" i="4"/>
  <c r="J118" i="4"/>
  <c r="I118" i="4"/>
  <c r="L117" i="4"/>
  <c r="L116" i="4" s="1"/>
  <c r="K117" i="4"/>
  <c r="J117" i="4"/>
  <c r="I117" i="4"/>
  <c r="I116" i="4" s="1"/>
  <c r="K116" i="4"/>
  <c r="J116" i="4"/>
  <c r="L113" i="4"/>
  <c r="L112" i="4" s="1"/>
  <c r="L111" i="4" s="1"/>
  <c r="K113" i="4"/>
  <c r="K112" i="4" s="1"/>
  <c r="K111" i="4" s="1"/>
  <c r="J113" i="4"/>
  <c r="I113" i="4"/>
  <c r="I112" i="4" s="1"/>
  <c r="I111" i="4" s="1"/>
  <c r="J112" i="4"/>
  <c r="J111" i="4" s="1"/>
  <c r="L107" i="4"/>
  <c r="K107" i="4"/>
  <c r="J107" i="4"/>
  <c r="I107" i="4"/>
  <c r="I106" i="4" s="1"/>
  <c r="L106" i="4"/>
  <c r="K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J65" i="4"/>
  <c r="I65" i="4"/>
  <c r="I64" i="4" s="1"/>
  <c r="L64" i="4"/>
  <c r="K64" i="4"/>
  <c r="J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L41" i="4"/>
  <c r="L40" i="4" s="1"/>
  <c r="L39" i="4" s="1"/>
  <c r="K41" i="4"/>
  <c r="K40" i="4" s="1"/>
  <c r="K39" i="4" s="1"/>
  <c r="J41" i="4"/>
  <c r="J40" i="4" s="1"/>
  <c r="J39" i="4" s="1"/>
  <c r="I41" i="4"/>
  <c r="I40" i="4" s="1"/>
  <c r="I39" i="4" s="1"/>
  <c r="L37" i="4"/>
  <c r="K37" i="4"/>
  <c r="J37" i="4"/>
  <c r="I37" i="4"/>
  <c r="L35" i="4"/>
  <c r="K35" i="4"/>
  <c r="J35" i="4"/>
  <c r="J34" i="4" s="1"/>
  <c r="J33" i="4" s="1"/>
  <c r="I35" i="4"/>
  <c r="I34" i="4" s="1"/>
  <c r="I33" i="4" s="1"/>
  <c r="L34" i="4"/>
  <c r="L33" i="4" s="1"/>
  <c r="K34" i="4"/>
  <c r="K33" i="4" s="1"/>
  <c r="L331" i="3"/>
  <c r="L330" i="3" s="1"/>
  <c r="K331" i="3"/>
  <c r="J331" i="3"/>
  <c r="J330" i="3" s="1"/>
  <c r="I331" i="3"/>
  <c r="I330" i="3" s="1"/>
  <c r="K330" i="3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J321" i="3"/>
  <c r="I321" i="3"/>
  <c r="L320" i="3"/>
  <c r="K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K304" i="3"/>
  <c r="J304" i="3"/>
  <c r="J303" i="3" s="1"/>
  <c r="J302" i="3" s="1"/>
  <c r="I304" i="3"/>
  <c r="I303" i="3" s="1"/>
  <c r="K303" i="3"/>
  <c r="K302" i="3" s="1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I293" i="3"/>
  <c r="L292" i="3"/>
  <c r="J292" i="3"/>
  <c r="I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K272" i="3"/>
  <c r="K271" i="3" s="1"/>
  <c r="K270" i="3" s="1"/>
  <c r="J272" i="3"/>
  <c r="I272" i="3"/>
  <c r="L271" i="3"/>
  <c r="L270" i="3" s="1"/>
  <c r="L269" i="3" s="1"/>
  <c r="J271" i="3"/>
  <c r="J270" i="3" s="1"/>
  <c r="I271" i="3"/>
  <c r="L266" i="3"/>
  <c r="K266" i="3"/>
  <c r="J266" i="3"/>
  <c r="J265" i="3" s="1"/>
  <c r="I266" i="3"/>
  <c r="L265" i="3"/>
  <c r="K265" i="3"/>
  <c r="I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J256" i="3"/>
  <c r="J255" i="3" s="1"/>
  <c r="I256" i="3"/>
  <c r="I255" i="3" s="1"/>
  <c r="K255" i="3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J237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L230" i="3"/>
  <c r="I230" i="3"/>
  <c r="L228" i="3"/>
  <c r="K228" i="3"/>
  <c r="J228" i="3"/>
  <c r="I228" i="3"/>
  <c r="I227" i="3" s="1"/>
  <c r="L227" i="3"/>
  <c r="K227" i="3"/>
  <c r="J227" i="3"/>
  <c r="L224" i="3"/>
  <c r="L223" i="3" s="1"/>
  <c r="K224" i="3"/>
  <c r="K223" i="3" s="1"/>
  <c r="J224" i="3"/>
  <c r="J223" i="3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L215" i="3"/>
  <c r="I215" i="3"/>
  <c r="L212" i="3"/>
  <c r="K212" i="3"/>
  <c r="J212" i="3"/>
  <c r="I212" i="3"/>
  <c r="L209" i="3"/>
  <c r="K209" i="3"/>
  <c r="J209" i="3"/>
  <c r="I209" i="3"/>
  <c r="L207" i="3"/>
  <c r="L206" i="3" s="1"/>
  <c r="L205" i="3" s="1"/>
  <c r="K207" i="3"/>
  <c r="J207" i="3"/>
  <c r="J206" i="3" s="1"/>
  <c r="I207" i="3"/>
  <c r="K206" i="3"/>
  <c r="I206" i="3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K196" i="3"/>
  <c r="K195" i="3" s="1"/>
  <c r="K194" i="3" s="1"/>
  <c r="J196" i="3"/>
  <c r="J195" i="3" s="1"/>
  <c r="J194" i="3" s="1"/>
  <c r="I196" i="3"/>
  <c r="I195" i="3" s="1"/>
  <c r="I194" i="3" s="1"/>
  <c r="L195" i="3"/>
  <c r="L194" i="3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J182" i="3" s="1"/>
  <c r="I184" i="3"/>
  <c r="L183" i="3"/>
  <c r="L182" i="3" s="1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/>
  <c r="L171" i="3"/>
  <c r="L170" i="3" s="1"/>
  <c r="K171" i="3"/>
  <c r="K170" i="3" s="1"/>
  <c r="J171" i="3"/>
  <c r="J170" i="3"/>
  <c r="I171" i="3"/>
  <c r="I170" i="3" s="1"/>
  <c r="L166" i="3"/>
  <c r="K166" i="3"/>
  <c r="K165" i="3" s="1"/>
  <c r="J166" i="3"/>
  <c r="J165" i="3" s="1"/>
  <c r="J164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L151" i="3"/>
  <c r="L150" i="3" s="1"/>
  <c r="L149" i="3" s="1"/>
  <c r="K151" i="3"/>
  <c r="K150" i="3" s="1"/>
  <c r="K149" i="3" s="1"/>
  <c r="I151" i="3"/>
  <c r="I150" i="3" s="1"/>
  <c r="I149" i="3"/>
  <c r="L146" i="3"/>
  <c r="K146" i="3"/>
  <c r="K145" i="3" s="1"/>
  <c r="K144" i="3" s="1"/>
  <c r="J146" i="3"/>
  <c r="J145" i="3" s="1"/>
  <c r="J144" i="3" s="1"/>
  <c r="I146" i="3"/>
  <c r="I145" i="3" s="1"/>
  <c r="I144" i="3" s="1"/>
  <c r="L145" i="3"/>
  <c r="L144" i="3" s="1"/>
  <c r="L142" i="3"/>
  <c r="L141" i="3" s="1"/>
  <c r="K142" i="3"/>
  <c r="J142" i="3"/>
  <c r="J141" i="3" s="1"/>
  <c r="I142" i="3"/>
  <c r="I141" i="3" s="1"/>
  <c r="K141" i="3"/>
  <c r="L139" i="3"/>
  <c r="K139" i="3"/>
  <c r="J139" i="3"/>
  <c r="J138" i="3" s="1"/>
  <c r="J137" i="3" s="1"/>
  <c r="I139" i="3"/>
  <c r="L138" i="3"/>
  <c r="L137" i="3" s="1"/>
  <c r="K138" i="3"/>
  <c r="K137" i="3" s="1"/>
  <c r="I138" i="3"/>
  <c r="I137" i="3" s="1"/>
  <c r="L134" i="3"/>
  <c r="K134" i="3"/>
  <c r="J134" i="3"/>
  <c r="J133" i="3" s="1"/>
  <c r="J132" i="3" s="1"/>
  <c r="I134" i="3"/>
  <c r="L133" i="3"/>
  <c r="L132" i="3" s="1"/>
  <c r="K133" i="3"/>
  <c r="K132" i="3" s="1"/>
  <c r="I133" i="3"/>
  <c r="I132" i="3" s="1"/>
  <c r="L129" i="3"/>
  <c r="K129" i="3"/>
  <c r="J129" i="3"/>
  <c r="I129" i="3"/>
  <c r="I128" i="3" s="1"/>
  <c r="I127" i="3" s="1"/>
  <c r="L128" i="3"/>
  <c r="K128" i="3"/>
  <c r="K127" i="3" s="1"/>
  <c r="J128" i="3"/>
  <c r="J127" i="3" s="1"/>
  <c r="L127" i="3"/>
  <c r="L125" i="3"/>
  <c r="K125" i="3"/>
  <c r="J125" i="3"/>
  <c r="I125" i="3"/>
  <c r="I124" i="3" s="1"/>
  <c r="I123" i="3" s="1"/>
  <c r="L124" i="3"/>
  <c r="K124" i="3"/>
  <c r="K123" i="3" s="1"/>
  <c r="J124" i="3"/>
  <c r="J123" i="3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9" i="3" s="1"/>
  <c r="L106" i="3"/>
  <c r="L105" i="3" s="1"/>
  <c r="K106" i="3"/>
  <c r="K105" i="3" s="1"/>
  <c r="J106" i="3"/>
  <c r="J105" i="3" s="1"/>
  <c r="I106" i="3"/>
  <c r="I105" i="3" s="1"/>
  <c r="L102" i="3"/>
  <c r="K102" i="3"/>
  <c r="J102" i="3"/>
  <c r="J101" i="3" s="1"/>
  <c r="J100" i="3" s="1"/>
  <c r="I102" i="3"/>
  <c r="L101" i="3"/>
  <c r="L100" i="3" s="1"/>
  <c r="K101" i="3"/>
  <c r="K100" i="3" s="1"/>
  <c r="I101" i="3"/>
  <c r="I100" i="3" s="1"/>
  <c r="L97" i="3"/>
  <c r="K97" i="3"/>
  <c r="J97" i="3"/>
  <c r="J96" i="3" s="1"/>
  <c r="J95" i="3" s="1"/>
  <c r="I97" i="3"/>
  <c r="L96" i="3"/>
  <c r="L95" i="3" s="1"/>
  <c r="K96" i="3"/>
  <c r="K95" i="3" s="1"/>
  <c r="I96" i="3"/>
  <c r="I95" i="3" s="1"/>
  <c r="L92" i="3"/>
  <c r="L91" i="3" s="1"/>
  <c r="K92" i="3"/>
  <c r="K91" i="3" s="1"/>
  <c r="K90" i="3" s="1"/>
  <c r="J92" i="3"/>
  <c r="J91" i="3" s="1"/>
  <c r="J90" i="3" s="1"/>
  <c r="J89" i="3" s="1"/>
  <c r="I92" i="3"/>
  <c r="I91" i="3" s="1"/>
  <c r="I90" i="3" s="1"/>
  <c r="L90" i="3"/>
  <c r="L89" i="3" s="1"/>
  <c r="L85" i="3"/>
  <c r="L84" i="3" s="1"/>
  <c r="L83" i="3" s="1"/>
  <c r="L82" i="3" s="1"/>
  <c r="K85" i="3"/>
  <c r="J85" i="3"/>
  <c r="J84" i="3" s="1"/>
  <c r="J83" i="3" s="1"/>
  <c r="J82" i="3" s="1"/>
  <c r="I85" i="3"/>
  <c r="I84" i="3" s="1"/>
  <c r="I83" i="3" s="1"/>
  <c r="I82" i="3" s="1"/>
  <c r="K84" i="3"/>
  <c r="K83" i="3" s="1"/>
  <c r="K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J64" i="3"/>
  <c r="J63" i="3" s="1"/>
  <c r="I64" i="3"/>
  <c r="I63" i="3" s="1"/>
  <c r="I62" i="3" s="1"/>
  <c r="I61" i="3" s="1"/>
  <c r="K63" i="3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K40" i="3"/>
  <c r="K39" i="3" s="1"/>
  <c r="K38" i="3" s="1"/>
  <c r="J40" i="3"/>
  <c r="J39" i="3" s="1"/>
  <c r="J38" i="3" s="1"/>
  <c r="I40" i="3"/>
  <c r="I39" i="3" s="1"/>
  <c r="I38" i="3" s="1"/>
  <c r="L39" i="3"/>
  <c r="L38" i="3" s="1"/>
  <c r="L36" i="3"/>
  <c r="K36" i="3"/>
  <c r="J36" i="3"/>
  <c r="I36" i="3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4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/>
  <c r="J127" i="1" s="1"/>
  <c r="K129" i="1"/>
  <c r="K128" i="1" s="1"/>
  <c r="K127" i="1" s="1"/>
  <c r="L129" i="1"/>
  <c r="L128" i="1" s="1"/>
  <c r="L127" i="1" s="1"/>
  <c r="I134" i="1"/>
  <c r="I133" i="1" s="1"/>
  <c r="I132" i="1" s="1"/>
  <c r="I131" i="1" s="1"/>
  <c r="J134" i="1"/>
  <c r="J133" i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/>
  <c r="L137" i="1" s="1"/>
  <c r="I142" i="1"/>
  <c r="I141" i="1" s="1"/>
  <c r="J142" i="1"/>
  <c r="J141" i="1" s="1"/>
  <c r="K142" i="1"/>
  <c r="K141" i="1" s="1"/>
  <c r="L142" i="1"/>
  <c r="L141" i="1" s="1"/>
  <c r="I146" i="1"/>
  <c r="I145" i="1" s="1"/>
  <c r="I144" i="1" s="1"/>
  <c r="J146" i="1"/>
  <c r="J145" i="1" s="1"/>
  <c r="J144" i="1" s="1"/>
  <c r="K146" i="1"/>
  <c r="K145" i="1" s="1"/>
  <c r="K144" i="1" s="1"/>
  <c r="L146" i="1"/>
  <c r="L145" i="1" s="1"/>
  <c r="L144" i="1" s="1"/>
  <c r="I152" i="1"/>
  <c r="I151" i="1"/>
  <c r="J152" i="1"/>
  <c r="J151" i="1"/>
  <c r="K152" i="1"/>
  <c r="K151" i="1"/>
  <c r="L152" i="1"/>
  <c r="L151" i="1"/>
  <c r="I157" i="1"/>
  <c r="I156" i="1"/>
  <c r="I150" i="1" s="1"/>
  <c r="I149" i="1" s="1"/>
  <c r="J157" i="1"/>
  <c r="J156" i="1"/>
  <c r="K157" i="1"/>
  <c r="K156" i="1"/>
  <c r="L157" i="1"/>
  <c r="L156" i="1"/>
  <c r="I162" i="1"/>
  <c r="I161" i="1"/>
  <c r="I160" i="1" s="1"/>
  <c r="J162" i="1"/>
  <c r="J161" i="1"/>
  <c r="J160" i="1" s="1"/>
  <c r="K162" i="1"/>
  <c r="K161" i="1" s="1"/>
  <c r="K160" i="1" s="1"/>
  <c r="K159" i="1" s="1"/>
  <c r="L162" i="1"/>
  <c r="L161" i="1"/>
  <c r="L160" i="1" s="1"/>
  <c r="I166" i="1"/>
  <c r="I165" i="1" s="1"/>
  <c r="J166" i="1"/>
  <c r="J165" i="1"/>
  <c r="K166" i="1"/>
  <c r="K165" i="1"/>
  <c r="L166" i="1"/>
  <c r="L165" i="1"/>
  <c r="I171" i="1"/>
  <c r="I170" i="1"/>
  <c r="J171" i="1"/>
  <c r="J170" i="1"/>
  <c r="J164" i="1" s="1"/>
  <c r="K171" i="1"/>
  <c r="K170" i="1"/>
  <c r="L171" i="1"/>
  <c r="L170" i="1"/>
  <c r="I177" i="1"/>
  <c r="I176" i="1"/>
  <c r="I175" i="1" s="1"/>
  <c r="J177" i="1"/>
  <c r="J176" i="1" s="1"/>
  <c r="J175" i="1" s="1"/>
  <c r="K177" i="1"/>
  <c r="K176" i="1"/>
  <c r="K175" i="1" s="1"/>
  <c r="L177" i="1"/>
  <c r="L176" i="1"/>
  <c r="L175" i="1" s="1"/>
  <c r="I184" i="1"/>
  <c r="I183" i="1" s="1"/>
  <c r="J184" i="1"/>
  <c r="J183" i="1" s="1"/>
  <c r="K184" i="1"/>
  <c r="K183" i="1"/>
  <c r="L184" i="1"/>
  <c r="L183" i="1"/>
  <c r="L182" i="1" s="1"/>
  <c r="I187" i="1"/>
  <c r="I186" i="1"/>
  <c r="J187" i="1"/>
  <c r="J186" i="1"/>
  <c r="K187" i="1"/>
  <c r="K186" i="1"/>
  <c r="K182" i="1" s="1"/>
  <c r="L187" i="1"/>
  <c r="L186" i="1"/>
  <c r="I196" i="1"/>
  <c r="I195" i="1"/>
  <c r="I194" i="1" s="1"/>
  <c r="J196" i="1"/>
  <c r="J195" i="1"/>
  <c r="J194" i="1" s="1"/>
  <c r="K196" i="1"/>
  <c r="K195" i="1" s="1"/>
  <c r="K194" i="1" s="1"/>
  <c r="L196" i="1"/>
  <c r="L195" i="1" s="1"/>
  <c r="L194" i="1" s="1"/>
  <c r="I200" i="1"/>
  <c r="I199" i="1" s="1"/>
  <c r="I198" i="1" s="1"/>
  <c r="J200" i="1"/>
  <c r="J199" i="1" s="1"/>
  <c r="J198" i="1" s="1"/>
  <c r="K200" i="1"/>
  <c r="K199" i="1"/>
  <c r="K198" i="1" s="1"/>
  <c r="L200" i="1"/>
  <c r="L199" i="1" s="1"/>
  <c r="L198" i="1" s="1"/>
  <c r="I207" i="1"/>
  <c r="I206" i="1"/>
  <c r="J207" i="1"/>
  <c r="J206" i="1"/>
  <c r="K207" i="1"/>
  <c r="K206" i="1"/>
  <c r="L207" i="1"/>
  <c r="L206" i="1"/>
  <c r="I209" i="1"/>
  <c r="J209" i="1"/>
  <c r="K209" i="1"/>
  <c r="L209" i="1"/>
  <c r="I212" i="1"/>
  <c r="J212" i="1"/>
  <c r="K212" i="1"/>
  <c r="L212" i="1"/>
  <c r="I216" i="1"/>
  <c r="I215" i="1"/>
  <c r="J216" i="1"/>
  <c r="J215" i="1" s="1"/>
  <c r="K216" i="1"/>
  <c r="K215" i="1" s="1"/>
  <c r="L216" i="1"/>
  <c r="L215" i="1" s="1"/>
  <c r="I220" i="1"/>
  <c r="I219" i="1"/>
  <c r="J220" i="1"/>
  <c r="J219" i="1" s="1"/>
  <c r="K220" i="1"/>
  <c r="K219" i="1" s="1"/>
  <c r="L220" i="1"/>
  <c r="L219" i="1" s="1"/>
  <c r="I224" i="1"/>
  <c r="I223" i="1"/>
  <c r="J224" i="1"/>
  <c r="J223" i="1" s="1"/>
  <c r="K224" i="1"/>
  <c r="K223" i="1" s="1"/>
  <c r="L224" i="1"/>
  <c r="L223" i="1" s="1"/>
  <c r="I228" i="1"/>
  <c r="I227" i="1"/>
  <c r="J228" i="1"/>
  <c r="J227" i="1" s="1"/>
  <c r="K228" i="1"/>
  <c r="K227" i="1" s="1"/>
  <c r="L228" i="1"/>
  <c r="L227" i="1" s="1"/>
  <c r="I231" i="1"/>
  <c r="I230" i="1"/>
  <c r="J231" i="1"/>
  <c r="J230" i="1" s="1"/>
  <c r="K231" i="1"/>
  <c r="K230" i="1" s="1"/>
  <c r="L231" i="1"/>
  <c r="L230" i="1" s="1"/>
  <c r="I234" i="1"/>
  <c r="I233" i="1"/>
  <c r="J234" i="1"/>
  <c r="J233" i="1" s="1"/>
  <c r="K234" i="1"/>
  <c r="K233" i="1" s="1"/>
  <c r="L234" i="1"/>
  <c r="L233" i="1" s="1"/>
  <c r="I239" i="1"/>
  <c r="I238" i="1"/>
  <c r="I237" i="1" s="1"/>
  <c r="J239" i="1"/>
  <c r="J238" i="1" s="1"/>
  <c r="K239" i="1"/>
  <c r="K238" i="1" s="1"/>
  <c r="L239" i="1"/>
  <c r="L238" i="1" s="1"/>
  <c r="I241" i="1"/>
  <c r="J241" i="1"/>
  <c r="K241" i="1"/>
  <c r="L241" i="1"/>
  <c r="I244" i="1"/>
  <c r="J244" i="1"/>
  <c r="K244" i="1"/>
  <c r="L244" i="1"/>
  <c r="I248" i="1"/>
  <c r="I247" i="1"/>
  <c r="J248" i="1"/>
  <c r="J247" i="1" s="1"/>
  <c r="K248" i="1"/>
  <c r="K247" i="1" s="1"/>
  <c r="L248" i="1"/>
  <c r="L247" i="1" s="1"/>
  <c r="I252" i="1"/>
  <c r="I251" i="1"/>
  <c r="J252" i="1"/>
  <c r="J251" i="1" s="1"/>
  <c r="K252" i="1"/>
  <c r="K251" i="1" s="1"/>
  <c r="L252" i="1"/>
  <c r="L251" i="1" s="1"/>
  <c r="I256" i="1"/>
  <c r="I255" i="1"/>
  <c r="J256" i="1"/>
  <c r="J255" i="1" s="1"/>
  <c r="K256" i="1"/>
  <c r="K255" i="1" s="1"/>
  <c r="L256" i="1"/>
  <c r="L255" i="1" s="1"/>
  <c r="I260" i="1"/>
  <c r="I259" i="1"/>
  <c r="J260" i="1"/>
  <c r="J259" i="1" s="1"/>
  <c r="K260" i="1"/>
  <c r="K259" i="1" s="1"/>
  <c r="L260" i="1"/>
  <c r="L259" i="1" s="1"/>
  <c r="I263" i="1"/>
  <c r="I262" i="1"/>
  <c r="J263" i="1"/>
  <c r="J262" i="1" s="1"/>
  <c r="K263" i="1"/>
  <c r="K262" i="1" s="1"/>
  <c r="L263" i="1"/>
  <c r="L262" i="1" s="1"/>
  <c r="I266" i="1"/>
  <c r="I265" i="1"/>
  <c r="J266" i="1"/>
  <c r="J265" i="1" s="1"/>
  <c r="K266" i="1"/>
  <c r="K265" i="1" s="1"/>
  <c r="L266" i="1"/>
  <c r="L265" i="1" s="1"/>
  <c r="I272" i="1"/>
  <c r="I271" i="1"/>
  <c r="J272" i="1"/>
  <c r="K272" i="1"/>
  <c r="K271" i="1" s="1"/>
  <c r="K270" i="1" s="1"/>
  <c r="K269" i="1" s="1"/>
  <c r="L272" i="1"/>
  <c r="I274" i="1"/>
  <c r="J274" i="1"/>
  <c r="K274" i="1"/>
  <c r="L274" i="1"/>
  <c r="I277" i="1"/>
  <c r="J277" i="1"/>
  <c r="K277" i="1"/>
  <c r="L277" i="1"/>
  <c r="I281" i="1"/>
  <c r="I280" i="1"/>
  <c r="J281" i="1"/>
  <c r="J280" i="1" s="1"/>
  <c r="K281" i="1"/>
  <c r="K280" i="1" s="1"/>
  <c r="L281" i="1"/>
  <c r="L280" i="1" s="1"/>
  <c r="I285" i="1"/>
  <c r="I284" i="1"/>
  <c r="J285" i="1"/>
  <c r="J284" i="1" s="1"/>
  <c r="K285" i="1"/>
  <c r="K284" i="1" s="1"/>
  <c r="L285" i="1"/>
  <c r="L284" i="1" s="1"/>
  <c r="I289" i="1"/>
  <c r="I288" i="1"/>
  <c r="J289" i="1"/>
  <c r="J288" i="1" s="1"/>
  <c r="K289" i="1"/>
  <c r="K288" i="1" s="1"/>
  <c r="L289" i="1"/>
  <c r="L288" i="1" s="1"/>
  <c r="I293" i="1"/>
  <c r="I292" i="1"/>
  <c r="J293" i="1"/>
  <c r="J292" i="1" s="1"/>
  <c r="K293" i="1"/>
  <c r="K292" i="1" s="1"/>
  <c r="L293" i="1"/>
  <c r="L292" i="1" s="1"/>
  <c r="I296" i="1"/>
  <c r="I295" i="1"/>
  <c r="J296" i="1"/>
  <c r="J295" i="1" s="1"/>
  <c r="K296" i="1"/>
  <c r="K295" i="1" s="1"/>
  <c r="L296" i="1"/>
  <c r="L295" i="1" s="1"/>
  <c r="I299" i="1"/>
  <c r="I298" i="1"/>
  <c r="J299" i="1"/>
  <c r="J298" i="1" s="1"/>
  <c r="K299" i="1"/>
  <c r="K298" i="1" s="1"/>
  <c r="L299" i="1"/>
  <c r="L298" i="1" s="1"/>
  <c r="I304" i="1"/>
  <c r="I303" i="1"/>
  <c r="I302" i="1" s="1"/>
  <c r="J304" i="1"/>
  <c r="J303" i="1" s="1"/>
  <c r="K304" i="1"/>
  <c r="K303" i="1" s="1"/>
  <c r="K302" i="1" s="1"/>
  <c r="L304" i="1"/>
  <c r="L303" i="1" s="1"/>
  <c r="I306" i="1"/>
  <c r="J306" i="1"/>
  <c r="K306" i="1"/>
  <c r="L306" i="1"/>
  <c r="I309" i="1"/>
  <c r="J309" i="1"/>
  <c r="K309" i="1"/>
  <c r="L309" i="1"/>
  <c r="I313" i="1"/>
  <c r="I312" i="1"/>
  <c r="J313" i="1"/>
  <c r="J312" i="1"/>
  <c r="K313" i="1"/>
  <c r="K312" i="1"/>
  <c r="L313" i="1"/>
  <c r="L312" i="1"/>
  <c r="I317" i="1"/>
  <c r="I316" i="1"/>
  <c r="J317" i="1"/>
  <c r="J316" i="1"/>
  <c r="K317" i="1"/>
  <c r="K316" i="1"/>
  <c r="L317" i="1"/>
  <c r="L316" i="1"/>
  <c r="I321" i="1"/>
  <c r="I320" i="1"/>
  <c r="J321" i="1"/>
  <c r="J320" i="1"/>
  <c r="K321" i="1"/>
  <c r="K320" i="1"/>
  <c r="L321" i="1"/>
  <c r="L320" i="1"/>
  <c r="I325" i="1"/>
  <c r="I324" i="1"/>
  <c r="J325" i="1"/>
  <c r="J324" i="1"/>
  <c r="K325" i="1"/>
  <c r="K324" i="1"/>
  <c r="L325" i="1"/>
  <c r="L324" i="1"/>
  <c r="I328" i="1"/>
  <c r="I327" i="1"/>
  <c r="J328" i="1"/>
  <c r="J327" i="1"/>
  <c r="K328" i="1"/>
  <c r="K327" i="1"/>
  <c r="L328" i="1"/>
  <c r="L327" i="1"/>
  <c r="I331" i="1"/>
  <c r="I330" i="1"/>
  <c r="J331" i="1"/>
  <c r="J330" i="1"/>
  <c r="K331" i="1"/>
  <c r="K330" i="1"/>
  <c r="L331" i="1"/>
  <c r="L330" i="1"/>
  <c r="L150" i="1"/>
  <c r="L149" i="1" s="1"/>
  <c r="K164" i="1"/>
  <c r="I159" i="5"/>
  <c r="I154" i="5" s="1"/>
  <c r="J186" i="6"/>
  <c r="L160" i="6"/>
  <c r="L105" i="6"/>
  <c r="I146" i="6"/>
  <c r="I145" i="6" s="1"/>
  <c r="L201" i="9"/>
  <c r="L200" i="9" s="1"/>
  <c r="J178" i="9"/>
  <c r="J58" i="9"/>
  <c r="J57" i="9"/>
  <c r="L45" i="10"/>
  <c r="L44" i="10"/>
  <c r="L92" i="10"/>
  <c r="I121" i="10"/>
  <c r="L209" i="10"/>
  <c r="L176" i="10"/>
  <c r="I241" i="10"/>
  <c r="K92" i="10"/>
  <c r="I45" i="10"/>
  <c r="I44" i="10"/>
  <c r="J209" i="10"/>
  <c r="K121" i="10"/>
  <c r="K176" i="10"/>
  <c r="K45" i="10"/>
  <c r="K44" i="10"/>
  <c r="J176" i="10"/>
  <c r="J72" i="10"/>
  <c r="J92" i="10"/>
  <c r="I144" i="10"/>
  <c r="J241" i="10"/>
  <c r="I209" i="10"/>
  <c r="I208" i="10"/>
  <c r="K241" i="10"/>
  <c r="L121" i="10"/>
  <c r="L144" i="10"/>
  <c r="L143" i="10"/>
  <c r="J121" i="10"/>
  <c r="J144" i="10"/>
  <c r="I72" i="10"/>
  <c r="L72" i="10"/>
  <c r="I92" i="10"/>
  <c r="K144" i="10"/>
  <c r="I176" i="10"/>
  <c r="I143" i="10"/>
  <c r="K209" i="10"/>
  <c r="L241" i="10"/>
  <c r="L208" i="10"/>
  <c r="K143" i="10"/>
  <c r="J208" i="10"/>
  <c r="K208" i="10"/>
  <c r="J143" i="10"/>
  <c r="J127" i="9" l="1"/>
  <c r="I58" i="9"/>
  <c r="I57" i="9" s="1"/>
  <c r="L85" i="9"/>
  <c r="J105" i="9"/>
  <c r="K155" i="9"/>
  <c r="K266" i="9"/>
  <c r="K265" i="9" s="1"/>
  <c r="I266" i="9"/>
  <c r="I265" i="9" s="1"/>
  <c r="L266" i="9"/>
  <c r="J85" i="9"/>
  <c r="K105" i="9"/>
  <c r="K127" i="9"/>
  <c r="I155" i="9"/>
  <c r="K201" i="9"/>
  <c r="K200" i="9" s="1"/>
  <c r="L298" i="9"/>
  <c r="L127" i="9"/>
  <c r="I30" i="9"/>
  <c r="I330" i="9" s="1"/>
  <c r="J235" i="8"/>
  <c r="L157" i="8"/>
  <c r="L203" i="8"/>
  <c r="L202" i="8" s="1"/>
  <c r="J129" i="8"/>
  <c r="I148" i="8"/>
  <c r="I147" i="8" s="1"/>
  <c r="K148" i="8"/>
  <c r="K147" i="8" s="1"/>
  <c r="I180" i="8"/>
  <c r="L268" i="8"/>
  <c r="I300" i="8"/>
  <c r="J31" i="8"/>
  <c r="J60" i="8"/>
  <c r="J59" i="8" s="1"/>
  <c r="L60" i="8"/>
  <c r="L59" i="8" s="1"/>
  <c r="K60" i="8"/>
  <c r="K59" i="8" s="1"/>
  <c r="I87" i="8"/>
  <c r="L87" i="8"/>
  <c r="J107" i="8"/>
  <c r="K157" i="8"/>
  <c r="I162" i="8"/>
  <c r="K180" i="8"/>
  <c r="L235" i="8"/>
  <c r="J268" i="8"/>
  <c r="J267" i="8" s="1"/>
  <c r="K107" i="8"/>
  <c r="I157" i="8"/>
  <c r="J162" i="8"/>
  <c r="J157" i="8" s="1"/>
  <c r="K203" i="8"/>
  <c r="I235" i="8"/>
  <c r="K235" i="8"/>
  <c r="I268" i="8"/>
  <c r="I267" i="8" s="1"/>
  <c r="K268" i="8"/>
  <c r="L300" i="8"/>
  <c r="I60" i="8"/>
  <c r="I59" i="8" s="1"/>
  <c r="I107" i="8"/>
  <c r="L107" i="8"/>
  <c r="I129" i="8"/>
  <c r="J203" i="8"/>
  <c r="J202" i="8" s="1"/>
  <c r="K300" i="8"/>
  <c r="K87" i="8"/>
  <c r="J180" i="8"/>
  <c r="I203" i="8"/>
  <c r="L267" i="8"/>
  <c r="K129" i="8"/>
  <c r="L129" i="8"/>
  <c r="I31" i="8"/>
  <c r="L85" i="6"/>
  <c r="I274" i="6"/>
  <c r="L241" i="6"/>
  <c r="J208" i="6"/>
  <c r="K209" i="6"/>
  <c r="L274" i="6"/>
  <c r="L273" i="6" s="1"/>
  <c r="L306" i="6"/>
  <c r="I85" i="6"/>
  <c r="J274" i="6"/>
  <c r="J273" i="6" s="1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L264" i="5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I31" i="5"/>
  <c r="J110" i="4"/>
  <c r="K110" i="4"/>
  <c r="L271" i="4"/>
  <c r="L270" i="4" s="1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I205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I205" i="3"/>
  <c r="I204" i="3" s="1"/>
  <c r="K269" i="3"/>
  <c r="I159" i="3"/>
  <c r="J159" i="3"/>
  <c r="I182" i="3"/>
  <c r="I131" i="3"/>
  <c r="K237" i="1"/>
  <c r="L302" i="1"/>
  <c r="L271" i="1"/>
  <c r="I270" i="1"/>
  <c r="I269" i="1" s="1"/>
  <c r="I182" i="1"/>
  <c r="I164" i="1"/>
  <c r="I159" i="1" s="1"/>
  <c r="J150" i="1"/>
  <c r="J149" i="1" s="1"/>
  <c r="J302" i="1"/>
  <c r="K205" i="1"/>
  <c r="I205" i="1"/>
  <c r="I204" i="1" s="1"/>
  <c r="J182" i="1"/>
  <c r="L164" i="1"/>
  <c r="L159" i="1" s="1"/>
  <c r="K150" i="1"/>
  <c r="K149" i="1" s="1"/>
  <c r="J271" i="1"/>
  <c r="G27" i="13"/>
  <c r="L270" i="1"/>
  <c r="K131" i="1"/>
  <c r="K109" i="1"/>
  <c r="L89" i="1"/>
  <c r="L62" i="1"/>
  <c r="L61" i="1" s="1"/>
  <c r="J205" i="1"/>
  <c r="J204" i="1" s="1"/>
  <c r="J109" i="1"/>
  <c r="I89" i="1"/>
  <c r="K62" i="1"/>
  <c r="K61" i="1" s="1"/>
  <c r="L237" i="1"/>
  <c r="L205" i="1"/>
  <c r="K204" i="1"/>
  <c r="J159" i="1"/>
  <c r="L109" i="1"/>
  <c r="K89" i="1"/>
  <c r="J62" i="1"/>
  <c r="J61" i="1" s="1"/>
  <c r="J237" i="1"/>
  <c r="J270" i="1"/>
  <c r="J269" i="1" s="1"/>
  <c r="I109" i="1"/>
  <c r="J89" i="1"/>
  <c r="I62" i="1"/>
  <c r="I61" i="1" s="1"/>
  <c r="L131" i="1"/>
  <c r="I33" i="1"/>
  <c r="I32" i="1" s="1"/>
  <c r="I31" i="1" s="1"/>
  <c r="J62" i="3"/>
  <c r="J61" i="3" s="1"/>
  <c r="L164" i="3"/>
  <c r="L159" i="3" s="1"/>
  <c r="I237" i="3"/>
  <c r="I270" i="3"/>
  <c r="I302" i="3"/>
  <c r="K159" i="3"/>
  <c r="J269" i="3"/>
  <c r="K62" i="3"/>
  <c r="K61" i="3" s="1"/>
  <c r="L62" i="3"/>
  <c r="L61" i="3" s="1"/>
  <c r="K205" i="3"/>
  <c r="I109" i="3"/>
  <c r="L237" i="3"/>
  <c r="L204" i="3" s="1"/>
  <c r="K131" i="3"/>
  <c r="L131" i="3"/>
  <c r="I31" i="3"/>
  <c r="I30" i="3" s="1"/>
  <c r="L31" i="5"/>
  <c r="I208" i="6"/>
  <c r="L127" i="6"/>
  <c r="J160" i="6"/>
  <c r="J155" i="6" s="1"/>
  <c r="I186" i="6"/>
  <c r="I241" i="6"/>
  <c r="J58" i="6"/>
  <c r="J57" i="6" s="1"/>
  <c r="K306" i="6"/>
  <c r="K273" i="6" s="1"/>
  <c r="L209" i="6"/>
  <c r="L208" i="6" s="1"/>
  <c r="K127" i="6"/>
  <c r="I32" i="4"/>
  <c r="I31" i="4" s="1"/>
  <c r="J30" i="9"/>
  <c r="J330" i="9" s="1"/>
  <c r="L31" i="9"/>
  <c r="K31" i="9"/>
  <c r="K30" i="9" s="1"/>
  <c r="K330" i="9" s="1"/>
  <c r="L31" i="8"/>
  <c r="K31" i="8"/>
  <c r="J127" i="6"/>
  <c r="L31" i="6"/>
  <c r="K31" i="6"/>
  <c r="J31" i="6"/>
  <c r="K31" i="5"/>
  <c r="J31" i="5"/>
  <c r="J30" i="5" s="1"/>
  <c r="J329" i="5" s="1"/>
  <c r="L32" i="4"/>
  <c r="K32" i="4"/>
  <c r="K31" i="4" s="1"/>
  <c r="K335" i="4" s="1"/>
  <c r="J32" i="4"/>
  <c r="J131" i="3"/>
  <c r="L31" i="3"/>
  <c r="K31" i="3"/>
  <c r="K30" i="3" s="1"/>
  <c r="K334" i="3" s="1"/>
  <c r="J31" i="3"/>
  <c r="J131" i="1"/>
  <c r="L31" i="1"/>
  <c r="K31" i="1"/>
  <c r="J31" i="1"/>
  <c r="L30" i="9" l="1"/>
  <c r="L330" i="9" s="1"/>
  <c r="L265" i="9"/>
  <c r="I30" i="8"/>
  <c r="I332" i="8" s="1"/>
  <c r="J30" i="8"/>
  <c r="J332" i="8" s="1"/>
  <c r="L30" i="8"/>
  <c r="L332" i="8" s="1"/>
  <c r="K30" i="8"/>
  <c r="K332" i="8" s="1"/>
  <c r="I202" i="8"/>
  <c r="K267" i="8"/>
  <c r="K202" i="8"/>
  <c r="L30" i="6"/>
  <c r="L338" i="6" s="1"/>
  <c r="I30" i="6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L31" i="4"/>
  <c r="L335" i="4" s="1"/>
  <c r="J31" i="4"/>
  <c r="J335" i="4" s="1"/>
  <c r="L30" i="3"/>
  <c r="L334" i="3" s="1"/>
  <c r="I269" i="3"/>
  <c r="K204" i="3"/>
  <c r="K30" i="1"/>
  <c r="K334" i="1" s="1"/>
  <c r="L269" i="1"/>
  <c r="I30" i="1"/>
  <c r="L30" i="1"/>
  <c r="L334" i="1" s="1"/>
  <c r="L204" i="1"/>
  <c r="K30" i="6"/>
  <c r="K338" i="6" s="1"/>
  <c r="J30" i="6"/>
  <c r="J338" i="6" s="1"/>
  <c r="J30" i="3"/>
  <c r="J334" i="3" s="1"/>
  <c r="J30" i="1"/>
  <c r="J334" i="1" s="1"/>
</calcChain>
</file>

<file path=xl/sharedStrings.xml><?xml version="1.0" encoding="utf-8"?>
<sst xmlns="http://schemas.openxmlformats.org/spreadsheetml/2006/main" count="3347" uniqueCount="448">
  <si>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</si>
  <si>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</si>
  <si>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</si>
  <si>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</si>
  <si>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</si>
  <si>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</si>
  <si>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</si>
  <si>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</si>
  <si>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</si>
  <si>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</si>
  <si>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</si>
  <si>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</si>
  <si>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</si>
  <si>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</si>
  <si>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</si>
  <si>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</si>
  <si>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</si>
  <si>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</si>
  <si>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</si>
  <si>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</si>
  <si>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</si>
  <si>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</si>
  <si>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</si>
  <si>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</si>
  <si>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</si>
  <si>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</si>
  <si>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</si>
  <si>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</si>
  <si>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</si>
  <si>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</si>
  <si>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</si>
  <si>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</si>
  <si>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</si>
  <si>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</si>
  <si>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</si>
  <si>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</si>
  <si>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</si>
  <si>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</si>
  <si>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</si>
  <si>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</si>
  <si>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</si>
  <si>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</si>
  <si>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</si>
  <si>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</si>
  <si>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</si>
  <si>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</si>
  <si>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</si>
  <si>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</si>
  <si>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</si>
  <si>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</si>
  <si>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</si>
  <si>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</si>
  <si>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</si>
  <si>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</si>
  <si>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</si>
  <si>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</si>
  <si>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</si>
  <si>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</si>
  <si>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</si>
  <si>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</si>
  <si>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</si>
  <si>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</si>
  <si>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</si>
  <si>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</si>
  <si>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</si>
  <si>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</si>
  <si>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</si>
  <si>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</si>
  <si>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</si>
  <si>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</si>
  <si>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</si>
  <si>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</si>
  <si>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</si>
  <si>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</si>
  <si>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</si>
  <si>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</si>
  <si>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</si>
  <si>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</si>
  <si>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</si>
  <si>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</si>
  <si>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</si>
  <si>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</si>
  <si>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</si>
  <si>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</si>
  <si>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</si>
  <si>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</si>
  <si>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</si>
  <si>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</si>
  <si>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</si>
  <si>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</si>
  <si>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</si>
  <si>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</si>
  <si>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</si>
  <si>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</si>
  <si>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</si>
  <si>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</si>
  <si>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</si>
  <si>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</si>
  <si>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</si>
  <si>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</si>
  <si>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</si>
  <si>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</si>
  <si>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</si>
  <si>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</si>
  <si>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</si>
  <si>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</si>
  <si>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</si>
  <si>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</si>
  <si>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</si>
  <si>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</si>
  <si>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</si>
  <si>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</si>
  <si>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</si>
  <si>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</si>
  <si>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</si>
  <si>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</si>
  <si>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</si>
  <si>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</si>
  <si>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</si>
  <si>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</si>
  <si>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</si>
  <si>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</si>
  <si>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</si>
  <si>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</si>
  <si>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</si>
  <si>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</si>
  <si>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</si>
  <si>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</si>
  <si>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</si>
  <si>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</si>
  <si>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</si>
  <si>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</si>
  <si>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</si>
  <si>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</si>
  <si>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</si>
  <si>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</si>
  <si>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</si>
  <si>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</si>
  <si>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</si>
  <si>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</si>
  <si>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</si>
  <si>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</si>
  <si>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</si>
  <si>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</si>
  <si>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</si>
  <si>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</si>
  <si>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</si>
  <si>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</si>
  <si>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</si>
  <si>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</si>
  <si>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</si>
  <si>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</si>
  <si>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</si>
  <si>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</si>
  <si>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</si>
  <si>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</si>
  <si>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</si>
  <si>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</si>
  <si>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</si>
  <si>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</si>
  <si>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</si>
  <si>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</si>
  <si>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</si>
  <si>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</si>
  <si>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</si>
  <si>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</si>
  <si>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</si>
  <si>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</si>
  <si>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</si>
  <si>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</si>
  <si>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</si>
  <si>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</si>
  <si>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</si>
  <si>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</si>
  <si>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</si>
  <si>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</si>
  <si>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</si>
  <si>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</si>
  <si>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</si>
  <si>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</si>
  <si>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</si>
  <si>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</si>
  <si>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</si>
  <si>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</si>
  <si>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</si>
  <si>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</si>
  <si>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</si>
  <si>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</si>
  <si>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</si>
  <si>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</si>
  <si>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</si>
  <si>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</si>
  <si>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</si>
  <si>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</si>
  <si>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</si>
  <si>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</si>
  <si>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</si>
  <si>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</si>
  <si>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</si>
  <si>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</si>
  <si>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</si>
  <si>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</si>
  <si>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</si>
  <si>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</si>
  <si>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</si>
  <si>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</si>
  <si>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</si>
  <si>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</si>
  <si>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</si>
  <si>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</si>
  <si>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</si>
  <si>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</si>
  <si>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</si>
  <si>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</si>
  <si>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</si>
  <si>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</si>
  <si>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</si>
  <si>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</si>
  <si>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</si>
  <si>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</si>
  <si>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</si>
  <si>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</si>
  <si>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</si>
  <si>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</si>
  <si>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</si>
  <si>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</si>
  <si>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</si>
  <si>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</si>
  <si>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</si>
  <si>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</si>
  <si>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</si>
  <si>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</si>
  <si>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</si>
  <si>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</si>
  <si>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</si>
  <si>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</si>
  <si>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</si>
  <si>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</si>
  <si>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</si>
  <si>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</si>
  <si>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</si>
  <si>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</si>
  <si>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</si>
  <si>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</si>
  <si>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</si>
  <si>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</si>
  <si>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</si>
  <si>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</si>
  <si>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</si>
  <si>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</si>
  <si>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</si>
  <si>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</si>
  <si>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</si>
  <si>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</si>
  <si>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</si>
  <si>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</si>
  <si>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</si>
  <si>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</si>
  <si>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</si>
  <si>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</si>
  <si>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</si>
  <si>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</si>
  <si>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</si>
  <si>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</si>
  <si>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</si>
  <si>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</si>
  <si>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</si>
  <si>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</si>
  <si>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</si>
  <si>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</si>
  <si>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</si>
  <si>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</si>
  <si>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</si>
  <si>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</si>
  <si>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</si>
  <si>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</si>
  <si>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</si>
  <si>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</si>
  <si>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</si>
  <si>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</si>
  <si>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</si>
  <si>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</si>
  <si>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</si>
  <si>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</si>
  <si>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</si>
  <si>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</si>
  <si>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</si>
  <si>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</si>
  <si>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</si>
  <si>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</si>
  <si>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</si>
  <si>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</si>
  <si>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</si>
  <si>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</si>
  <si>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</si>
  <si>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</si>
  <si>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</si>
  <si>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</si>
  <si>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</si>
  <si>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</si>
  <si>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</si>
  <si>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</si>
  <si>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</si>
  <si>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</si>
  <si>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</si>
  <si>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</si>
  <si>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</si>
  <si>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</si>
  <si>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</si>
  <si>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</si>
  <si>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</si>
  <si>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</si>
  <si>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</si>
  <si>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</si>
  <si>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</si>
  <si>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</si>
  <si>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</si>
  <si>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</si>
  <si>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</si>
  <si>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</si>
  <si>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</si>
  <si>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</si>
  <si>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(finansuojančios institucijos pavadinimas)</t>
  </si>
  <si>
    <t>Finansavimo šaltinis</t>
  </si>
  <si>
    <t>Finansavimo sumų paskirtis</t>
  </si>
  <si>
    <t>Valstybės funkcija</t>
  </si>
  <si>
    <t>Programa</t>
  </si>
  <si>
    <t>Suma </t>
  </si>
  <si>
    <t>1.</t>
  </si>
  <si>
    <t>10.07.01.02.</t>
  </si>
  <si>
    <t>2.</t>
  </si>
  <si>
    <t>Atsargoms</t>
  </si>
  <si>
    <t>3.</t>
  </si>
  <si>
    <t>Kitoms išlaidoms</t>
  </si>
  <si>
    <t>Iš viso:</t>
  </si>
  <si>
    <t xml:space="preserve">   (įstaigos vadovo ar jo įgalioto asmens pareigų  pavadinimas)</t>
  </si>
  <si>
    <t xml:space="preserve">   (vyriausiasis buhalteris (buhalteris)</t>
  </si>
  <si>
    <t xml:space="preserve"> Per ataskaitinį laikotarpį gautos finansavimo sumos:</t>
  </si>
  <si>
    <t xml:space="preserve">PAŽYMA DĖL SUKAUPTŲ FINANSAVIMO SUMŲ </t>
  </si>
  <si>
    <t>Sukaupta finansavimo pajamų suma ataskaitinio laikotarpio pabaigoje</t>
  </si>
  <si>
    <t>4.</t>
  </si>
  <si>
    <t>Atostogų rezervas,iš jų: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</si>
  <si>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</si>
  <si>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</si>
  <si>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</si>
  <si>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</si>
  <si>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</si>
  <si>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</si>
  <si>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</si>
  <si>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</si>
  <si>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</si>
  <si>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</si>
  <si>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</si>
  <si>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</si>
  <si>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</si>
  <si>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</si>
  <si>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</si>
  <si>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</si>
  <si>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</si>
  <si>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Transporto išlaikymo ir transporto paslaugų įsigijimo išlaidos</t>
  </si>
  <si>
    <t>Klaipėdos rajono savivaldybės administracijai (Biudžeto ir ekonomikos skyriui)</t>
  </si>
  <si>
    <t>(įstaigos pavadinimas)</t>
  </si>
  <si>
    <t xml:space="preserve">PAŽYMA DĖL GAITUNŲ, GAUTŲ  IR GRĄŽINTINŲ FINANSAVIMO SUMŲ </t>
  </si>
  <si>
    <t>Sodo g.1, Gargždai</t>
  </si>
  <si>
    <t>Gargždai, Sodo g.1</t>
  </si>
  <si>
    <t xml:space="preserve"> PAŽYMA APIE PAJAMAS UŽ PASLAUGAS IR NUOMĄ  2020 m. kovo 31 D. </t>
  </si>
  <si>
    <t>SAVIVALDYBĖS BIUDŽETINIŲ ĮSTAIGŲ  PAJAMŲ ĮMOKŲ ATASKAITA UŽ  2020 METŲ I KETVIRTĮ</t>
  </si>
  <si>
    <t>2019 m. gruodžio 30 d. įsakymo Nr.1K-405 redakcija)</t>
  </si>
  <si>
    <t>1 ketvirtis</t>
  </si>
  <si>
    <t>2020 M. KOVO MĖN. 31 D.</t>
  </si>
  <si>
    <t>bendruomenės savipagalbos skatinimas Gargždų socialinių paslaugų centre</t>
  </si>
  <si>
    <t xml:space="preserve">5.1.2.1. Dienos globos paslaugų bei specialaus transporto paslaugos teikimas, </t>
  </si>
  <si>
    <t>2020 M.KOVO MĖN. 31 D.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</si>
  <si>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</si>
  <si>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</si>
  <si>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</si>
  <si>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</si>
  <si>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</si>
  <si>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kovo mėn. 31 d.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</si>
  <si>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</si>
  <si>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</si>
  <si>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</si>
  <si>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</si>
  <si>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</si>
  <si>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</si>
  <si>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</si>
  <si>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</si>
  <si>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</si>
  <si>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</si>
  <si>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</si>
  <si>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</si>
  <si>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</si>
  <si>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</si>
  <si>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PAŽYMA PRIE MOKĖTINŲ SUMŲ 2020 M.  KOVO 31  D. ATASKAITOS 9 PRIEDO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</si>
  <si>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</si>
  <si>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</si>
  <si>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</si>
  <si>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</si>
  <si>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</si>
  <si>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</si>
  <si>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</si>
  <si>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</si>
  <si>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</si>
  <si>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</si>
  <si>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</si>
  <si>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</si>
  <si>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</si>
  <si>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</si>
  <si>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</si>
  <si>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</si>
  <si>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</si>
  <si>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</si>
  <si>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</si>
  <si>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</si>
  <si>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</si>
  <si>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</si>
  <si>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</si>
  <si>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</si>
  <si>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</si>
  <si>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</si>
  <si>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</si>
  <si>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</si>
  <si>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Darbdavio socialin4 parama pinigais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</si>
  <si>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</si>
  <si>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</si>
  <si>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</si>
  <si>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Ataskaitinis laikotarpis: 2020 -03-31</t>
  </si>
  <si>
    <t>Atasakitinis kaikotarpis: 2020-03-31</t>
  </si>
  <si>
    <t>SVEIKATOS PRIEŽIŪROS, SOCIALINĖS APSAUGOS ETATŲ  IR IŠLAIDŲ DARBO UŽMOKESČIUI  PLANO ĮVYKDYMO ATASKAITA 2020 m. kovo mėn. 31 d.</t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</si>
  <si>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</si>
  <si>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</si>
  <si>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</si>
  <si>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</si>
  <si>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</si>
  <si>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</si>
  <si>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</si>
  <si>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</si>
  <si>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</si>
  <si>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</si>
  <si>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</si>
  <si>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</si>
  <si>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</si>
  <si>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2020.04.10 Nr.(4.43)S-163</t>
  </si>
  <si>
    <t xml:space="preserve">                          2020.04.10 Nr.(4.43.)S-163</t>
  </si>
  <si>
    <t>2020-04-10 Nr.(4.43)S-163</t>
  </si>
  <si>
    <t xml:space="preserve"> 2020-04-10 Nr. (4.43.)S-163</t>
  </si>
  <si>
    <t xml:space="preserve"> 2020-04-10 Nr.(4.43.)S-163</t>
  </si>
  <si>
    <t>2020-04-10 Nr.(4.43.)S-163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</si>
</sst>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52" fillId="0" borderId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4" fillId="0" borderId="0"/>
  </cellStyleXfs>
  <cellXfs count="610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2" applyFont="1" applyFill="1" applyAlignment="1"/>
    <xf numFmtId="0" fontId="28" fillId="0" borderId="16" xfId="0" applyFont="1" applyBorder="1"/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2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2" applyFont="1" applyBorder="1"/>
    <xf numFmtId="0" fontId="28" fillId="0" borderId="0" xfId="2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5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4" fillId="0" borderId="0" xfId="5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6" fillId="0" borderId="0" xfId="0" applyNumberFormat="1" applyFont="1" applyProtection="1">
      <protection locked="0"/>
    </xf>
    <xf numFmtId="0" fontId="36" fillId="0" borderId="0" xfId="3" applyFont="1" applyAlignment="1" applyProtection="1">
      <alignment vertical="center" wrapText="1"/>
      <protection locked="0"/>
    </xf>
    <xf numFmtId="0" fontId="36" fillId="0" borderId="0" xfId="3" applyFont="1" applyProtection="1"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3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7" fillId="0" borderId="0" xfId="3" applyFont="1" applyAlignment="1" applyProtection="1">
      <alignment wrapText="1"/>
      <protection locked="0"/>
    </xf>
    <xf numFmtId="164" fontId="48" fillId="0" borderId="0" xfId="4" applyNumberFormat="1" applyFont="1" applyProtection="1">
      <protection locked="0"/>
    </xf>
    <xf numFmtId="164" fontId="48" fillId="0" borderId="0" xfId="4" applyNumberFormat="1" applyFont="1" applyAlignment="1" applyProtection="1">
      <alignment horizontal="left"/>
      <protection locked="0"/>
    </xf>
    <xf numFmtId="164" fontId="48" fillId="0" borderId="0" xfId="4" applyNumberFormat="1" applyFont="1" applyAlignment="1" applyProtection="1">
      <alignment horizontal="center"/>
      <protection locked="0"/>
    </xf>
    <xf numFmtId="0" fontId="47" fillId="0" borderId="0" xfId="3" applyFont="1" applyAlignment="1" applyProtection="1">
      <alignment vertical="center" wrapText="1"/>
      <protection locked="0"/>
    </xf>
    <xf numFmtId="164" fontId="48" fillId="0" borderId="0" xfId="4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4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6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6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8" fillId="0" borderId="41" xfId="0" applyFont="1" applyBorder="1"/>
    <xf numFmtId="0" fontId="35" fillId="0" borderId="0" xfId="0" applyFont="1" applyBorder="1" applyAlignment="1">
      <alignment horizontal="center"/>
    </xf>
    <xf numFmtId="0" fontId="32" fillId="0" borderId="0" xfId="0" applyFont="1"/>
    <xf numFmtId="0" fontId="37" fillId="0" borderId="41" xfId="0" applyFont="1" applyBorder="1"/>
    <xf numFmtId="0" fontId="0" fillId="0" borderId="41" xfId="0" applyBorder="1"/>
    <xf numFmtId="0" fontId="37" fillId="0" borderId="0" xfId="0" applyFont="1" applyAlignment="1">
      <alignment horizontal="center"/>
    </xf>
    <xf numFmtId="0" fontId="28" fillId="0" borderId="0" xfId="0" applyFont="1" applyAlignment="1"/>
    <xf numFmtId="0" fontId="35" fillId="0" borderId="0" xfId="0" applyFont="1" applyAlignment="1">
      <alignment horizontal="center" vertical="top"/>
    </xf>
    <xf numFmtId="0" fontId="29" fillId="0" borderId="41" xfId="0" applyFont="1" applyBorder="1"/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2" fillId="0" borderId="43" xfId="0" applyFont="1" applyBorder="1" applyAlignment="1">
      <alignment vertical="top" wrapText="1"/>
    </xf>
    <xf numFmtId="0" fontId="37" fillId="0" borderId="44" xfId="0" applyFont="1" applyBorder="1" applyAlignment="1">
      <alignment vertical="top" wrapText="1"/>
    </xf>
    <xf numFmtId="0" fontId="43" fillId="0" borderId="42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35" fillId="0" borderId="45" xfId="5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3" xfId="0" applyFont="1" applyFill="1" applyBorder="1" applyAlignment="1">
      <alignment horizontal="center" wrapText="1"/>
    </xf>
    <xf numFmtId="0" fontId="36" fillId="0" borderId="44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9" fillId="0" borderId="41" xfId="0" applyFont="1" applyBorder="1" applyAlignment="1">
      <alignment horizontal="left"/>
    </xf>
    <xf numFmtId="0" fontId="36" fillId="0" borderId="43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 vertical="top" wrapText="1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54" fillId="0" borderId="0" xfId="0" applyFo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6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7" fillId="0" borderId="0" xfId="0" applyFont="1" applyFill="1" applyProtection="1"/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60" fillId="0" borderId="0" xfId="0" applyFont="1" applyFill="1" applyProtection="1"/>
    <xf numFmtId="0" fontId="58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vertical="center"/>
    </xf>
    <xf numFmtId="0" fontId="57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wrapText="1"/>
    </xf>
    <xf numFmtId="0" fontId="56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left"/>
    </xf>
    <xf numFmtId="0" fontId="61" fillId="0" borderId="0" xfId="0" applyFont="1" applyFill="1" applyAlignment="1" applyProtection="1">
      <alignment horizontal="right" vertical="center"/>
    </xf>
    <xf numFmtId="164" fontId="61" fillId="0" borderId="0" xfId="0" applyNumberFormat="1" applyFont="1" applyFill="1" applyAlignment="1" applyProtection="1">
      <alignment vertical="center"/>
    </xf>
    <xf numFmtId="164" fontId="57" fillId="0" borderId="0" xfId="0" applyNumberFormat="1" applyFont="1" applyFill="1" applyAlignment="1" applyProtection="1">
      <alignment horizontal="center"/>
    </xf>
    <xf numFmtId="164" fontId="57" fillId="0" borderId="0" xfId="0" applyNumberFormat="1" applyFont="1" applyFill="1" applyAlignment="1" applyProtection="1">
      <alignment horizontal="right" vertical="center"/>
    </xf>
    <xf numFmtId="0" fontId="61" fillId="0" borderId="1" xfId="0" applyFont="1" applyFill="1" applyBorder="1" applyProtection="1"/>
    <xf numFmtId="0" fontId="57" fillId="0" borderId="0" xfId="0" applyFont="1" applyFill="1" applyAlignment="1" applyProtection="1">
      <alignment horizontal="right"/>
    </xf>
    <xf numFmtId="0" fontId="61" fillId="0" borderId="0" xfId="0" applyFont="1" applyFill="1" applyProtection="1"/>
    <xf numFmtId="0" fontId="61" fillId="0" borderId="0" xfId="0" applyFont="1" applyFill="1" applyAlignment="1" applyProtection="1">
      <alignment horizontal="right"/>
    </xf>
    <xf numFmtId="0" fontId="57" fillId="0" borderId="2" xfId="0" applyFont="1" applyFill="1" applyBorder="1" applyAlignment="1" applyProtection="1">
      <alignment horizontal="center"/>
    </xf>
    <xf numFmtId="0" fontId="56" fillId="0" borderId="1" xfId="0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/>
    </xf>
    <xf numFmtId="0" fontId="56" fillId="0" borderId="1" xfId="0" applyFont="1" applyFill="1" applyBorder="1" applyAlignment="1" applyProtection="1">
      <alignment horizontal="center" vertical="top"/>
    </xf>
    <xf numFmtId="0" fontId="57" fillId="0" borderId="1" xfId="0" applyFont="1" applyFill="1" applyBorder="1" applyAlignment="1" applyProtection="1">
      <alignment horizontal="center" vertical="top"/>
    </xf>
    <xf numFmtId="0" fontId="56" fillId="0" borderId="1" xfId="0" applyFont="1" applyFill="1" applyBorder="1" applyAlignment="1" applyProtection="1">
      <alignment vertical="center"/>
    </xf>
    <xf numFmtId="0" fontId="56" fillId="0" borderId="1" xfId="0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right" vertical="center"/>
    </xf>
    <xf numFmtId="0" fontId="56" fillId="0" borderId="1" xfId="0" applyFont="1" applyFill="1" applyBorder="1" applyAlignment="1" applyProtection="1">
      <alignment vertical="center" wrapText="1"/>
    </xf>
    <xf numFmtId="0" fontId="57" fillId="0" borderId="1" xfId="0" applyFont="1" applyFill="1" applyBorder="1" applyAlignment="1" applyProtection="1">
      <alignment vertical="center" wrapText="1"/>
    </xf>
    <xf numFmtId="2" fontId="57" fillId="0" borderId="1" xfId="0" applyNumberFormat="1" applyFont="1" applyFill="1" applyBorder="1" applyAlignment="1" applyProtection="1">
      <alignment horizontal="right" vertical="center"/>
    </xf>
    <xf numFmtId="2" fontId="56" fillId="7" borderId="1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horizontal="center" vertical="top"/>
    </xf>
    <xf numFmtId="0" fontId="56" fillId="0" borderId="0" xfId="0" applyFont="1" applyFill="1" applyAlignment="1" applyProtection="1">
      <alignment horizontal="center" vertical="top" wrapText="1"/>
    </xf>
    <xf numFmtId="164" fontId="57" fillId="0" borderId="6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vertical="top"/>
    </xf>
    <xf numFmtId="0" fontId="57" fillId="0" borderId="0" xfId="0" applyFont="1" applyFill="1" applyAlignment="1" applyProtection="1">
      <alignment horizontal="center" vertical="center" wrapText="1"/>
    </xf>
    <xf numFmtId="0" fontId="57" fillId="0" borderId="49" xfId="0" applyFont="1" applyFill="1" applyBorder="1" applyAlignment="1" applyProtection="1">
      <alignment horizontal="left" vertical="center"/>
    </xf>
    <xf numFmtId="0" fontId="57" fillId="0" borderId="49" xfId="0" applyFont="1" applyFill="1" applyBorder="1" applyAlignment="1" applyProtection="1">
      <alignment horizontal="left"/>
    </xf>
    <xf numFmtId="0" fontId="61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 applyProtection="1">
      <alignment horizontal="right" vertical="center"/>
    </xf>
    <xf numFmtId="0" fontId="55" fillId="0" borderId="48" xfId="0" applyFont="1" applyFill="1" applyBorder="1" applyAlignment="1" applyProtection="1">
      <alignment horizontal="center" vertical="top"/>
    </xf>
    <xf numFmtId="0" fontId="55" fillId="0" borderId="48" xfId="0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Protection="1"/>
    <xf numFmtId="0" fontId="55" fillId="0" borderId="48" xfId="0" applyFont="1" applyFill="1" applyBorder="1" applyAlignment="1" applyProtection="1">
      <alignment horizontal="right" vertical="top"/>
    </xf>
    <xf numFmtId="0" fontId="58" fillId="0" borderId="0" xfId="0" applyFont="1" applyFill="1" applyProtection="1"/>
    <xf numFmtId="0" fontId="63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7" applyFont="1" applyFill="1" applyBorder="1" applyAlignment="1" applyProtection="1">
      <alignment vertical="top" wrapText="1"/>
    </xf>
    <xf numFmtId="0" fontId="17" fillId="0" borderId="26" xfId="7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6" fillId="0" borderId="27" xfId="0" applyFont="1" applyBorder="1" applyAlignment="1">
      <alignment wrapText="1"/>
    </xf>
    <xf numFmtId="0" fontId="67" fillId="0" borderId="27" xfId="0" applyFont="1" applyBorder="1" applyAlignment="1">
      <alignment horizontal="left" wrapText="1"/>
    </xf>
    <xf numFmtId="0" fontId="68" fillId="0" borderId="27" xfId="0" applyFont="1" applyBorder="1" applyAlignment="1">
      <alignment horizontal="left" wrapText="1"/>
    </xf>
    <xf numFmtId="0" fontId="69" fillId="6" borderId="34" xfId="0" applyFont="1" applyFill="1" applyBorder="1" applyAlignment="1" applyProtection="1">
      <alignment horizontal="left" wrapText="1"/>
      <protection locked="0"/>
    </xf>
    <xf numFmtId="0" fontId="50" fillId="6" borderId="30" xfId="0" applyFont="1" applyFill="1" applyBorder="1" applyAlignment="1">
      <alignment horizontal="right" wrapText="1"/>
    </xf>
    <xf numFmtId="0" fontId="50" fillId="6" borderId="26" xfId="0" applyFont="1" applyFill="1" applyBorder="1" applyAlignment="1">
      <alignment horizontal="right" wrapText="1"/>
    </xf>
    <xf numFmtId="0" fontId="50" fillId="6" borderId="33" xfId="0" applyFont="1" applyFill="1" applyBorder="1" applyAlignment="1">
      <alignment horizontal="right" wrapText="1"/>
    </xf>
    <xf numFmtId="1" fontId="50" fillId="6" borderId="33" xfId="0" applyNumberFormat="1" applyFont="1" applyFill="1" applyBorder="1" applyAlignment="1">
      <alignment horizontal="right" wrapText="1"/>
    </xf>
    <xf numFmtId="0" fontId="66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50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4" fillId="0" borderId="16" xfId="0" applyFont="1" applyBorder="1" applyAlignment="1"/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56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center" vertical="center"/>
    </xf>
    <xf numFmtId="0" fontId="56" fillId="0" borderId="2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0" fontId="56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vertical="center" wrapText="1"/>
    </xf>
    <xf numFmtId="0" fontId="57" fillId="0" borderId="0" xfId="0" applyFont="1" applyFill="1" applyAlignment="1" applyProtection="1">
      <alignment wrapText="1"/>
    </xf>
    <xf numFmtId="0" fontId="57" fillId="0" borderId="0" xfId="0" applyFont="1" applyFill="1" applyProtection="1"/>
    <xf numFmtId="0" fontId="56" fillId="0" borderId="1" xfId="0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</xf>
    <xf numFmtId="2" fontId="56" fillId="0" borderId="1" xfId="0" applyNumberFormat="1" applyFont="1" applyFill="1" applyBorder="1" applyAlignment="1" applyProtection="1">
      <alignment horizontal="center"/>
    </xf>
    <xf numFmtId="0" fontId="57" fillId="0" borderId="1" xfId="0" applyFont="1" applyFill="1" applyBorder="1" applyProtection="1"/>
    <xf numFmtId="0" fontId="56" fillId="0" borderId="1" xfId="0" applyFont="1" applyFill="1" applyBorder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 wrapText="1"/>
    </xf>
    <xf numFmtId="0" fontId="57" fillId="0" borderId="1" xfId="0" applyFont="1" applyFill="1" applyBorder="1" applyAlignment="1" applyProtection="1">
      <alignment horizontal="center" vertical="center"/>
    </xf>
    <xf numFmtId="0" fontId="57" fillId="0" borderId="0" xfId="0" applyFont="1" applyFill="1" applyAlignment="1" applyProtection="1">
      <alignment vertic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26" xfId="0" applyFont="1" applyBorder="1"/>
    <xf numFmtId="0" fontId="0" fillId="0" borderId="1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7" xfId="0" applyFont="1" applyBorder="1" applyAlignment="1">
      <alignment wrapText="1"/>
    </xf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/>
    </xf>
    <xf numFmtId="0" fontId="32" fillId="0" borderId="16" xfId="2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0" fillId="0" borderId="0" xfId="0" applyAlignment="1"/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1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6" xfId="0" applyFont="1" applyFill="1" applyBorder="1" applyAlignment="1">
      <alignment horizontal="right" vertical="center" wrapText="1"/>
    </xf>
    <xf numFmtId="0" fontId="36" fillId="0" borderId="44" xfId="0" applyFont="1" applyFill="1" applyBorder="1" applyAlignment="1">
      <alignment horizontal="right" vertical="center" wrapText="1"/>
    </xf>
    <xf numFmtId="0" fontId="29" fillId="0" borderId="46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3" fillId="0" borderId="46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2" xfId="0" applyFont="1" applyBorder="1" applyAlignment="1">
      <alignment horizontal="right" vertical="top" wrapText="1"/>
    </xf>
    <xf numFmtId="0" fontId="43" fillId="0" borderId="44" xfId="0" applyFont="1" applyBorder="1" applyAlignment="1">
      <alignment horizontal="righ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46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46" xfId="0" applyFont="1" applyBorder="1" applyAlignment="1">
      <alignment vertical="top" wrapText="1"/>
    </xf>
    <xf numFmtId="0" fontId="36" fillId="0" borderId="44" xfId="0" applyFont="1" applyBorder="1" applyAlignment="1">
      <alignment vertical="top" wrapText="1"/>
    </xf>
    <xf numFmtId="0" fontId="36" fillId="0" borderId="42" xfId="0" applyFont="1" applyBorder="1" applyAlignment="1">
      <alignment horizontal="right" vertical="top" wrapText="1"/>
    </xf>
    <xf numFmtId="0" fontId="36" fillId="0" borderId="44" xfId="0" applyFont="1" applyBorder="1" applyAlignment="1">
      <alignment horizontal="right" vertical="top" wrapText="1"/>
    </xf>
    <xf numFmtId="0" fontId="35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5" fillId="0" borderId="45" xfId="5" applyFont="1" applyBorder="1" applyAlignment="1">
      <alignment horizontal="center" vertical="top"/>
    </xf>
    <xf numFmtId="0" fontId="0" fillId="0" borderId="45" xfId="0" applyBorder="1" applyAlignment="1">
      <alignment horizontal="center"/>
    </xf>
    <xf numFmtId="0" fontId="28" fillId="0" borderId="41" xfId="0" applyFont="1" applyBorder="1" applyAlignment="1"/>
    <xf numFmtId="0" fontId="0" fillId="0" borderId="41" xfId="0" applyBorder="1" applyAlignment="1"/>
    <xf numFmtId="0" fontId="36" fillId="0" borderId="46" xfId="0" applyFont="1" applyFill="1" applyBorder="1" applyAlignment="1">
      <alignment vertical="top" wrapText="1"/>
    </xf>
    <xf numFmtId="0" fontId="36" fillId="0" borderId="44" xfId="0" applyFont="1" applyFill="1" applyBorder="1" applyAlignment="1">
      <alignment vertical="top" wrapText="1"/>
    </xf>
    <xf numFmtId="0" fontId="36" fillId="0" borderId="46" xfId="0" applyFont="1" applyFill="1" applyBorder="1" applyAlignment="1">
      <alignment horizontal="left" vertical="top" wrapText="1"/>
    </xf>
    <xf numFmtId="0" fontId="36" fillId="0" borderId="44" xfId="0" applyFont="1" applyFill="1" applyBorder="1" applyAlignment="1">
      <alignment horizontal="left" vertical="top" wrapText="1"/>
    </xf>
    <xf numFmtId="0" fontId="36" fillId="0" borderId="42" xfId="0" applyFont="1" applyFill="1" applyBorder="1" applyAlignment="1">
      <alignment horizontal="right" vertical="top" wrapText="1"/>
    </xf>
    <xf numFmtId="0" fontId="36" fillId="0" borderId="44" xfId="0" applyFont="1" applyFill="1" applyBorder="1" applyAlignment="1">
      <alignment horizontal="right" vertical="top" wrapText="1"/>
    </xf>
    <xf numFmtId="0" fontId="28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5" fillId="0" borderId="0" xfId="5" applyFont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6" fillId="0" borderId="27" xfId="0" applyNumberFormat="1" applyFont="1" applyBorder="1" applyAlignment="1" applyProtection="1">
      <alignment horizontal="center"/>
      <protection locked="0"/>
    </xf>
    <xf numFmtId="1" fontId="46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51" xfId="0" applyFont="1" applyBorder="1" applyAlignment="1" applyProtection="1">
      <alignment horizontal="center" vertical="center" wrapText="1"/>
      <protection locked="0"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50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</cellXfs>
  <cellStyles count="8">
    <cellStyle name="Įprastas 4" xfId="7"/>
    <cellStyle name="Normal" xfId="0" builtinId="0"/>
    <cellStyle name="Normal_biudz uz 2001 atskaitomybe3" xfId="1"/>
    <cellStyle name="Normal_CF_ataskaitos_prie_mokejimo_tvarkos_040115" xfId="2"/>
    <cellStyle name="Normal_kontingento formos sav" xfId="3"/>
    <cellStyle name="Normal_Sheet1" xfId="4"/>
    <cellStyle name="Normal_TRECFORMantras2001333" xfId="5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40"/>
  <sheetViews>
    <sheetView workbookViewId="0">
      <selection activeCell="R6" sqref="R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786400</v>
      </c>
      <c r="J30" s="44">
        <f>SUM(J31+J42+J61+J82+J89+J109+J131+J149+J159)</f>
        <v>137200</v>
      </c>
      <c r="K30" s="45">
        <f>SUM(K31+K42+K61+K82+K89+K109+K131+K149+K159)</f>
        <v>132800.73000000001</v>
      </c>
      <c r="L30" s="44">
        <f>SUM(L31+L42+L61+L82+L89+L109+L131+L149+L159)</f>
        <v>132800.73000000001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666900</v>
      </c>
      <c r="J31" s="44">
        <f>SUM(J32+J38)</f>
        <v>113100</v>
      </c>
      <c r="K31" s="52">
        <f>SUM(K32+K38)</f>
        <v>109756</v>
      </c>
      <c r="L31" s="53">
        <f>SUM(L32+L38)</f>
        <v>109756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657000</v>
      </c>
      <c r="J32" s="44">
        <f>SUM(J33)</f>
        <v>111200</v>
      </c>
      <c r="K32" s="45">
        <f>SUM(K33)</f>
        <v>108164.54</v>
      </c>
      <c r="L32" s="44">
        <f>SUM(L33)</f>
        <v>108164.54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657000</v>
      </c>
      <c r="J33" s="44">
        <f t="shared" ref="J33:L34" si="0">SUM(J34)</f>
        <v>111200</v>
      </c>
      <c r="K33" s="44">
        <f t="shared" si="0"/>
        <v>108164.54</v>
      </c>
      <c r="L33" s="44">
        <f t="shared" si="0"/>
        <v>108164.54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657000</v>
      </c>
      <c r="J34" s="45">
        <f t="shared" si="0"/>
        <v>111200</v>
      </c>
      <c r="K34" s="45">
        <f t="shared" si="0"/>
        <v>108164.54</v>
      </c>
      <c r="L34" s="45">
        <f t="shared" si="0"/>
        <v>108164.54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657000</v>
      </c>
      <c r="J35" s="60">
        <v>111200</v>
      </c>
      <c r="K35" s="60">
        <v>108164.54</v>
      </c>
      <c r="L35" s="60">
        <v>108164.54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9900</v>
      </c>
      <c r="J38" s="44">
        <f t="shared" si="1"/>
        <v>1900</v>
      </c>
      <c r="K38" s="45">
        <f t="shared" si="1"/>
        <v>1591.46</v>
      </c>
      <c r="L38" s="44">
        <f t="shared" si="1"/>
        <v>1591.46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9900</v>
      </c>
      <c r="J39" s="44">
        <f t="shared" si="1"/>
        <v>1900</v>
      </c>
      <c r="K39" s="44">
        <f t="shared" si="1"/>
        <v>1591.46</v>
      </c>
      <c r="L39" s="44">
        <f t="shared" si="1"/>
        <v>1591.46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9900</v>
      </c>
      <c r="J40" s="44">
        <f t="shared" si="1"/>
        <v>1900</v>
      </c>
      <c r="K40" s="44">
        <f t="shared" si="1"/>
        <v>1591.46</v>
      </c>
      <c r="L40" s="44">
        <f t="shared" si="1"/>
        <v>1591.46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9900</v>
      </c>
      <c r="J41" s="60">
        <v>1900</v>
      </c>
      <c r="K41" s="60">
        <v>1591.46</v>
      </c>
      <c r="L41" s="60">
        <v>1591.46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116600</v>
      </c>
      <c r="J42" s="65">
        <f t="shared" si="2"/>
        <v>23600</v>
      </c>
      <c r="K42" s="64">
        <f t="shared" si="2"/>
        <v>22615.25</v>
      </c>
      <c r="L42" s="64">
        <f t="shared" si="2"/>
        <v>22615.25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116600</v>
      </c>
      <c r="J43" s="45">
        <f t="shared" si="2"/>
        <v>23600</v>
      </c>
      <c r="K43" s="44">
        <f t="shared" si="2"/>
        <v>22615.25</v>
      </c>
      <c r="L43" s="45">
        <f t="shared" si="2"/>
        <v>22615.25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116600</v>
      </c>
      <c r="J44" s="45">
        <f t="shared" si="2"/>
        <v>23600</v>
      </c>
      <c r="K44" s="53">
        <f t="shared" si="2"/>
        <v>22615.25</v>
      </c>
      <c r="L44" s="53">
        <f t="shared" si="2"/>
        <v>22615.25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116600</v>
      </c>
      <c r="J45" s="71">
        <f>SUM(J46:J60)</f>
        <v>23600</v>
      </c>
      <c r="K45" s="72">
        <f>SUM(K46:K60)</f>
        <v>22615.25</v>
      </c>
      <c r="L45" s="72">
        <f>SUM(L46:L60)</f>
        <v>22615.25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14600</v>
      </c>
      <c r="J46" s="60">
        <v>3100</v>
      </c>
      <c r="K46" s="60">
        <v>3070.49</v>
      </c>
      <c r="L46" s="60">
        <v>3070.49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2700</v>
      </c>
      <c r="J48" s="60">
        <v>500</v>
      </c>
      <c r="K48" s="60">
        <v>390.71</v>
      </c>
      <c r="L48" s="60">
        <v>390.71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23400</v>
      </c>
      <c r="J49" s="60">
        <v>4400</v>
      </c>
      <c r="K49" s="60">
        <v>4214</v>
      </c>
      <c r="L49" s="60">
        <v>4214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1400</v>
      </c>
      <c r="J51" s="60">
        <v>100</v>
      </c>
      <c r="K51" s="60">
        <v>70</v>
      </c>
      <c r="L51" s="60"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600</v>
      </c>
      <c r="K53" s="61">
        <v>600</v>
      </c>
      <c r="L53" s="61">
        <v>600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0</v>
      </c>
      <c r="K54" s="60">
        <v>0</v>
      </c>
      <c r="L54" s="60">
        <v>0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4200</v>
      </c>
      <c r="J55" s="60">
        <v>400</v>
      </c>
      <c r="K55" s="60">
        <v>279</v>
      </c>
      <c r="L55" s="60">
        <v>279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23800</v>
      </c>
      <c r="J57" s="60">
        <v>4900</v>
      </c>
      <c r="K57" s="60">
        <v>4513.45</v>
      </c>
      <c r="L57" s="60">
        <v>4513.45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3300</v>
      </c>
      <c r="J58" s="60">
        <v>800</v>
      </c>
      <c r="K58" s="60">
        <v>735.64</v>
      </c>
      <c r="L58" s="60">
        <v>735.64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40100</v>
      </c>
      <c r="J60" s="60">
        <v>8800</v>
      </c>
      <c r="K60" s="60">
        <v>8741.9599999999991</v>
      </c>
      <c r="L60" s="60">
        <v>8741.9599999999991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500</v>
      </c>
      <c r="K131" s="45">
        <f>SUM(K132+K137+K144)</f>
        <v>429.48</v>
      </c>
      <c r="L131" s="44">
        <f>SUM(L132+L137+L144)</f>
        <v>429.48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5">I145</f>
        <v>2900</v>
      </c>
      <c r="J144" s="84">
        <f t="shared" si="15"/>
        <v>500</v>
      </c>
      <c r="K144" s="45">
        <f t="shared" si="15"/>
        <v>429.48</v>
      </c>
      <c r="L144" s="44">
        <f t="shared" si="15"/>
        <v>429.48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5"/>
        <v>2900</v>
      </c>
      <c r="J145" s="97">
        <f t="shared" si="15"/>
        <v>500</v>
      </c>
      <c r="K145" s="72">
        <f t="shared" si="15"/>
        <v>429.48</v>
      </c>
      <c r="L145" s="71">
        <f t="shared" si="15"/>
        <v>429.48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500</v>
      </c>
      <c r="K146" s="45">
        <f>SUM(K147:K148)</f>
        <v>429.48</v>
      </c>
      <c r="L146" s="44">
        <f>SUM(L147:L148)</f>
        <v>429.48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500</v>
      </c>
      <c r="K147" s="98">
        <v>429.48</v>
      </c>
      <c r="L147" s="98">
        <v>429.48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5">I263</f>
        <v>0</v>
      </c>
      <c r="J262" s="110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5"/>
        <v>0</v>
      </c>
      <c r="J263" s="110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6">I293</f>
        <v>0</v>
      </c>
      <c r="J292" s="110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6"/>
        <v>0</v>
      </c>
      <c r="J293" s="111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7">I296</f>
        <v>0</v>
      </c>
      <c r="J295" s="110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7"/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786400</v>
      </c>
      <c r="J334" s="93">
        <f t="shared" ref="J334:L334" si="30">SUM(J30)</f>
        <v>137200</v>
      </c>
      <c r="K334" s="93">
        <f t="shared" si="30"/>
        <v>132800.73000000001</v>
      </c>
      <c r="L334" s="93">
        <f t="shared" si="30"/>
        <v>132800.73000000001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10" t="s">
        <v>219</v>
      </c>
      <c r="L337" s="410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12" t="s">
        <v>222</v>
      </c>
      <c r="E340" s="413"/>
      <c r="F340" s="413"/>
      <c r="G340" s="413"/>
      <c r="H340" s="126"/>
      <c r="I340" s="127" t="s">
        <v>218</v>
      </c>
      <c r="K340" s="410" t="s">
        <v>219</v>
      </c>
      <c r="L340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A7:L7"/>
    <mergeCell ref="G8:K8"/>
    <mergeCell ref="A9:L9"/>
    <mergeCell ref="G10:K10"/>
    <mergeCell ref="G11:K11"/>
  </mergeCells>
  <pageMargins left="0.59055118110236227" right="0.39370078740157483" top="0" bottom="0" header="0.31496062992125984" footer="0.31496062992125984"/>
  <pageSetup paperSize="10000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opLeftCell="A4" workbookViewId="0">
      <selection activeCell="D8" sqref="D8"/>
    </sheetView>
  </sheetViews>
  <sheetFormatPr defaultRowHeight="14.4"/>
  <cols>
    <col min="1" max="1" width="9.21875" customWidth="1"/>
    <col min="2" max="2" width="32.109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450" t="s">
        <v>343</v>
      </c>
      <c r="F2" s="450"/>
      <c r="G2" s="450"/>
      <c r="H2" s="450"/>
    </row>
    <row r="3" spans="1:8">
      <c r="A3" s="297"/>
      <c r="B3" s="145"/>
      <c r="C3" s="145"/>
      <c r="D3" s="145"/>
      <c r="E3" s="450" t="s">
        <v>231</v>
      </c>
      <c r="F3" s="450"/>
      <c r="G3" s="450"/>
      <c r="H3" s="450"/>
    </row>
    <row r="4" spans="1:8">
      <c r="A4" s="145"/>
      <c r="B4" s="145"/>
      <c r="C4" s="145"/>
      <c r="D4" s="145"/>
      <c r="E4" s="450" t="s">
        <v>232</v>
      </c>
      <c r="F4" s="450"/>
      <c r="G4" s="450"/>
      <c r="H4" s="450"/>
    </row>
    <row r="5" spans="1:8">
      <c r="A5" s="145"/>
      <c r="B5" s="145"/>
      <c r="C5" s="145"/>
      <c r="D5" s="145"/>
      <c r="E5" s="451" t="s">
        <v>423</v>
      </c>
      <c r="F5" s="450"/>
      <c r="G5" s="450"/>
      <c r="H5" s="450"/>
    </row>
    <row r="6" spans="1:8">
      <c r="A6" s="163"/>
      <c r="B6" s="163"/>
      <c r="C6" s="163"/>
      <c r="D6" s="163"/>
      <c r="E6" s="451" t="s">
        <v>424</v>
      </c>
      <c r="F6" s="450"/>
      <c r="G6" s="450"/>
      <c r="H6" s="450"/>
    </row>
    <row r="7" spans="1:8">
      <c r="A7" s="163"/>
      <c r="B7" s="163"/>
      <c r="C7" s="163"/>
      <c r="D7" s="163"/>
      <c r="E7" s="145"/>
      <c r="F7" s="310"/>
      <c r="G7" s="310"/>
      <c r="H7" s="310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448" t="s">
        <v>235</v>
      </c>
      <c r="B9" s="449"/>
      <c r="C9" s="448"/>
      <c r="D9" s="448"/>
      <c r="E9" s="298"/>
      <c r="F9" s="298"/>
      <c r="G9" s="298"/>
      <c r="H9" s="298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452" t="s">
        <v>393</v>
      </c>
      <c r="B11" s="452"/>
      <c r="C11" s="452"/>
      <c r="D11" s="452"/>
      <c r="E11" s="452"/>
      <c r="F11" s="452"/>
      <c r="G11" s="452"/>
      <c r="H11" s="149"/>
    </row>
    <row r="12" spans="1:8">
      <c r="A12" s="145"/>
      <c r="B12" s="297"/>
      <c r="C12" s="297"/>
      <c r="D12" s="297"/>
      <c r="E12" s="297"/>
      <c r="F12" s="297"/>
      <c r="G12" s="297"/>
      <c r="H12" s="297"/>
    </row>
    <row r="13" spans="1:8">
      <c r="A13" s="145"/>
      <c r="B13" s="148"/>
      <c r="C13" s="148"/>
      <c r="D13" s="163"/>
      <c r="E13" s="163"/>
      <c r="F13" s="453" t="s">
        <v>425</v>
      </c>
      <c r="G13" s="453"/>
      <c r="H13" s="453"/>
    </row>
    <row r="14" spans="1:8">
      <c r="A14" s="163"/>
      <c r="B14" s="163"/>
      <c r="C14" s="454"/>
      <c r="D14" s="454"/>
      <c r="E14" s="454"/>
      <c r="F14" s="299"/>
      <c r="G14" s="455" t="s">
        <v>278</v>
      </c>
      <c r="H14" s="455"/>
    </row>
    <row r="15" spans="1:8" ht="14.4" customHeight="1">
      <c r="A15" s="456" t="s">
        <v>29</v>
      </c>
      <c r="B15" s="456" t="s">
        <v>30</v>
      </c>
      <c r="C15" s="459" t="s">
        <v>344</v>
      </c>
      <c r="D15" s="462" t="s">
        <v>345</v>
      </c>
      <c r="E15" s="462"/>
      <c r="F15" s="462"/>
      <c r="G15" s="462"/>
      <c r="H15" s="462"/>
    </row>
    <row r="16" spans="1:8" ht="14.4" customHeight="1">
      <c r="A16" s="457"/>
      <c r="B16" s="457"/>
      <c r="C16" s="460"/>
      <c r="D16" s="463" t="s">
        <v>346</v>
      </c>
      <c r="E16" s="463" t="s">
        <v>394</v>
      </c>
      <c r="F16" s="463" t="s">
        <v>395</v>
      </c>
      <c r="G16" s="463" t="s">
        <v>396</v>
      </c>
      <c r="H16" s="463" t="s">
        <v>397</v>
      </c>
    </row>
    <row r="17" spans="1:8">
      <c r="A17" s="457"/>
      <c r="B17" s="457"/>
      <c r="C17" s="460"/>
      <c r="D17" s="463"/>
      <c r="E17" s="463"/>
      <c r="F17" s="463"/>
      <c r="G17" s="463"/>
      <c r="H17" s="465"/>
    </row>
    <row r="18" spans="1:8">
      <c r="A18" s="457"/>
      <c r="B18" s="457"/>
      <c r="C18" s="460"/>
      <c r="D18" s="463"/>
      <c r="E18" s="463"/>
      <c r="F18" s="463"/>
      <c r="G18" s="463"/>
      <c r="H18" s="465"/>
    </row>
    <row r="19" spans="1:8">
      <c r="A19" s="458"/>
      <c r="B19" s="458"/>
      <c r="C19" s="461"/>
      <c r="D19" s="311" t="s">
        <v>223</v>
      </c>
      <c r="E19" s="311" t="s">
        <v>398</v>
      </c>
      <c r="F19" s="311" t="s">
        <v>399</v>
      </c>
      <c r="G19" s="311" t="s">
        <v>228</v>
      </c>
      <c r="H19" s="367" t="s">
        <v>400</v>
      </c>
    </row>
    <row r="20" spans="1:8">
      <c r="A20" s="368" t="s">
        <v>401</v>
      </c>
      <c r="B20" s="369" t="s">
        <v>41</v>
      </c>
      <c r="C20" s="301">
        <f t="shared" ref="C20:C31" si="0">(D20+E20+F20+G20+H20)</f>
        <v>52093.02</v>
      </c>
      <c r="D20" s="300">
        <f>37557.39+10267.73+3951.71</f>
        <v>51776.829999999994</v>
      </c>
      <c r="E20" s="300"/>
      <c r="F20" s="300"/>
      <c r="G20" s="300">
        <v>316.19</v>
      </c>
      <c r="H20" s="300"/>
    </row>
    <row r="21" spans="1:8" ht="13.8" customHeight="1">
      <c r="A21" s="368"/>
      <c r="B21" s="370" t="s">
        <v>349</v>
      </c>
      <c r="C21" s="301">
        <f t="shared" si="0"/>
        <v>0</v>
      </c>
      <c r="D21" s="300"/>
      <c r="E21" s="300"/>
      <c r="F21" s="300"/>
      <c r="G21" s="300"/>
      <c r="H21" s="300"/>
    </row>
    <row r="22" spans="1:8">
      <c r="A22" s="368"/>
      <c r="B22" s="370" t="s">
        <v>402</v>
      </c>
      <c r="C22" s="301">
        <f t="shared" si="0"/>
        <v>7774.33</v>
      </c>
      <c r="D22" s="300">
        <v>7750.38</v>
      </c>
      <c r="E22" s="300"/>
      <c r="F22" s="300"/>
      <c r="G22" s="300">
        <v>23.95</v>
      </c>
      <c r="H22" s="300"/>
    </row>
    <row r="23" spans="1:8">
      <c r="A23" s="368" t="s">
        <v>403</v>
      </c>
      <c r="B23" s="369" t="s">
        <v>404</v>
      </c>
      <c r="C23" s="301">
        <f t="shared" si="0"/>
        <v>810.71</v>
      </c>
      <c r="D23" s="300">
        <v>806.12</v>
      </c>
      <c r="E23" s="300"/>
      <c r="F23" s="300"/>
      <c r="G23" s="300">
        <v>4.59</v>
      </c>
      <c r="H23" s="300"/>
    </row>
    <row r="24" spans="1:8">
      <c r="A24" s="368" t="s">
        <v>405</v>
      </c>
      <c r="B24" s="369" t="s">
        <v>358</v>
      </c>
      <c r="C24" s="301">
        <f t="shared" si="0"/>
        <v>10047.460000000001</v>
      </c>
      <c r="D24" s="371">
        <f>(D25+D26+D27+D28+D29+D30+D31+D32+D38+D39)</f>
        <v>8449.2000000000007</v>
      </c>
      <c r="E24" s="371">
        <f t="shared" ref="E24:H24" si="1">(E25+E26+E27+E28+E29+E30+E31+E32+E38+E39)</f>
        <v>0</v>
      </c>
      <c r="F24" s="371">
        <f t="shared" si="1"/>
        <v>0</v>
      </c>
      <c r="G24" s="371">
        <f t="shared" si="1"/>
        <v>1598.2600000000002</v>
      </c>
      <c r="H24" s="371">
        <f t="shared" si="1"/>
        <v>0</v>
      </c>
    </row>
    <row r="25" spans="1:8" ht="13.8" customHeight="1">
      <c r="A25" s="368" t="s">
        <v>406</v>
      </c>
      <c r="B25" s="372" t="s">
        <v>46</v>
      </c>
      <c r="C25" s="301">
        <f t="shared" si="0"/>
        <v>456.39</v>
      </c>
      <c r="D25" s="300">
        <v>421.19</v>
      </c>
      <c r="E25" s="300"/>
      <c r="F25" s="300"/>
      <c r="G25" s="300">
        <v>35.200000000000003</v>
      </c>
      <c r="H25" s="300"/>
    </row>
    <row r="26" spans="1:8" ht="14.4" customHeight="1">
      <c r="A26" s="368" t="s">
        <v>407</v>
      </c>
      <c r="B26" s="372" t="s">
        <v>408</v>
      </c>
      <c r="C26" s="301">
        <f t="shared" si="0"/>
        <v>202.16</v>
      </c>
      <c r="D26" s="300">
        <f>70.33+46.83+35</f>
        <v>152.16</v>
      </c>
      <c r="E26" s="300"/>
      <c r="F26" s="300"/>
      <c r="G26" s="300">
        <v>50</v>
      </c>
      <c r="H26" s="300"/>
    </row>
    <row r="27" spans="1:8" ht="14.4" customHeight="1">
      <c r="A27" s="368" t="s">
        <v>409</v>
      </c>
      <c r="B27" s="372" t="s">
        <v>410</v>
      </c>
      <c r="C27" s="301">
        <f t="shared" si="0"/>
        <v>2895.74</v>
      </c>
      <c r="D27" s="300">
        <f>1416.33+45.4+370.01</f>
        <v>1831.74</v>
      </c>
      <c r="E27" s="300"/>
      <c r="F27" s="300"/>
      <c r="G27" s="300">
        <v>1064</v>
      </c>
      <c r="H27" s="300"/>
    </row>
    <row r="28" spans="1:8" ht="12" customHeight="1">
      <c r="A28" s="368" t="s">
        <v>411</v>
      </c>
      <c r="B28" s="372" t="s">
        <v>51</v>
      </c>
      <c r="C28" s="301">
        <f t="shared" si="0"/>
        <v>0</v>
      </c>
      <c r="D28" s="300"/>
      <c r="E28" s="300"/>
      <c r="F28" s="300"/>
      <c r="G28" s="300"/>
      <c r="H28" s="300"/>
    </row>
    <row r="29" spans="1:8" ht="12.6" customHeight="1">
      <c r="A29" s="368" t="s">
        <v>412</v>
      </c>
      <c r="B29" s="373" t="s">
        <v>413</v>
      </c>
      <c r="C29" s="301">
        <f t="shared" si="0"/>
        <v>0</v>
      </c>
      <c r="D29" s="300"/>
      <c r="E29" s="300"/>
      <c r="F29" s="300"/>
      <c r="G29" s="300"/>
      <c r="H29" s="300"/>
    </row>
    <row r="30" spans="1:8" ht="14.4" customHeight="1">
      <c r="A30" s="368" t="s">
        <v>414</v>
      </c>
      <c r="B30" s="372" t="s">
        <v>415</v>
      </c>
      <c r="C30" s="301">
        <f t="shared" si="0"/>
        <v>0</v>
      </c>
      <c r="D30" s="300"/>
      <c r="E30" s="300"/>
      <c r="F30" s="300"/>
      <c r="G30" s="300"/>
      <c r="H30" s="300"/>
    </row>
    <row r="31" spans="1:8" ht="12.6" customHeight="1">
      <c r="A31" s="368" t="s">
        <v>416</v>
      </c>
      <c r="B31" s="372" t="s">
        <v>55</v>
      </c>
      <c r="C31" s="301">
        <f t="shared" si="0"/>
        <v>0</v>
      </c>
      <c r="D31" s="300"/>
      <c r="E31" s="300"/>
      <c r="F31" s="300"/>
      <c r="G31" s="300"/>
      <c r="H31" s="300"/>
    </row>
    <row r="32" spans="1:8" ht="14.4" customHeight="1">
      <c r="A32" s="312" t="s">
        <v>348</v>
      </c>
      <c r="B32" s="372" t="s">
        <v>57</v>
      </c>
      <c r="C32" s="301">
        <f>(D32+E32+F32+G32+H32)</f>
        <v>1939.27</v>
      </c>
      <c r="D32" s="371">
        <f>(D34+D35+D36+D37)</f>
        <v>1773.84</v>
      </c>
      <c r="E32" s="371">
        <f>(E34+E35+E36+E37)</f>
        <v>0</v>
      </c>
      <c r="F32" s="371">
        <f>(F34+F35+F36+F37)</f>
        <v>0</v>
      </c>
      <c r="G32" s="371">
        <f>(G34+G35+G36+G37)</f>
        <v>165.43</v>
      </c>
      <c r="H32" s="371">
        <f>(H34+H35+H36+H37)</f>
        <v>0</v>
      </c>
    </row>
    <row r="33" spans="1:8">
      <c r="A33" s="312"/>
      <c r="B33" s="369" t="s">
        <v>349</v>
      </c>
      <c r="C33" s="301"/>
      <c r="D33" s="371"/>
      <c r="E33" s="302"/>
      <c r="F33" s="302"/>
      <c r="G33" s="302"/>
      <c r="H33" s="302"/>
    </row>
    <row r="34" spans="1:8">
      <c r="A34" s="312"/>
      <c r="B34" s="372" t="s">
        <v>417</v>
      </c>
      <c r="C34" s="301">
        <f t="shared" ref="C34:C43" si="2">(D34+E34+F34+G34+H34)</f>
        <v>1268.27</v>
      </c>
      <c r="D34" s="371">
        <f>872.94+352.98</f>
        <v>1225.92</v>
      </c>
      <c r="E34" s="302"/>
      <c r="F34" s="302"/>
      <c r="G34" s="302">
        <v>42.35</v>
      </c>
      <c r="H34" s="302"/>
    </row>
    <row r="35" spans="1:8" ht="14.4" customHeight="1">
      <c r="A35" s="312"/>
      <c r="B35" s="372" t="s">
        <v>418</v>
      </c>
      <c r="C35" s="301">
        <f t="shared" si="2"/>
        <v>465.64</v>
      </c>
      <c r="D35" s="371">
        <f>357.9+107.74</f>
        <v>465.64</v>
      </c>
      <c r="E35" s="302"/>
      <c r="F35" s="302"/>
      <c r="G35" s="302"/>
      <c r="H35" s="302"/>
    </row>
    <row r="36" spans="1:8" ht="13.8" customHeight="1">
      <c r="A36" s="312"/>
      <c r="B36" s="372" t="s">
        <v>419</v>
      </c>
      <c r="C36" s="301">
        <f t="shared" si="2"/>
        <v>205.36</v>
      </c>
      <c r="D36" s="371">
        <f>82.28</f>
        <v>82.28</v>
      </c>
      <c r="E36" s="302"/>
      <c r="F36" s="302"/>
      <c r="G36" s="302">
        <f>73.08+50</f>
        <v>123.08</v>
      </c>
      <c r="H36" s="302"/>
    </row>
    <row r="37" spans="1:8" ht="14.4" customHeight="1">
      <c r="A37" s="312"/>
      <c r="B37" s="372" t="s">
        <v>420</v>
      </c>
      <c r="C37" s="301">
        <f t="shared" si="2"/>
        <v>0</v>
      </c>
      <c r="D37" s="371"/>
      <c r="E37" s="302"/>
      <c r="F37" s="302"/>
      <c r="G37" s="302"/>
      <c r="H37" s="302"/>
    </row>
    <row r="38" spans="1:8" ht="24" customHeight="1">
      <c r="A38" s="312" t="s">
        <v>421</v>
      </c>
      <c r="B38" s="372" t="s">
        <v>58</v>
      </c>
      <c r="C38" s="301">
        <f t="shared" si="2"/>
        <v>245.39</v>
      </c>
      <c r="D38" s="300">
        <f>135.39+22+8.8</f>
        <v>166.19</v>
      </c>
      <c r="E38" s="300"/>
      <c r="F38" s="300"/>
      <c r="G38" s="300">
        <v>79.2</v>
      </c>
      <c r="H38" s="300"/>
    </row>
    <row r="39" spans="1:8" ht="14.4" customHeight="1">
      <c r="A39" s="368" t="s">
        <v>350</v>
      </c>
      <c r="B39" s="372" t="s">
        <v>60</v>
      </c>
      <c r="C39" s="301">
        <f t="shared" si="2"/>
        <v>4308.51</v>
      </c>
      <c r="D39" s="371">
        <f>190.89+175.22+3737.97</f>
        <v>4104.08</v>
      </c>
      <c r="E39" s="371"/>
      <c r="F39" s="371"/>
      <c r="G39" s="371">
        <f>204.43</f>
        <v>204.43</v>
      </c>
      <c r="H39" s="371"/>
    </row>
    <row r="40" spans="1:8">
      <c r="A40" s="312" t="s">
        <v>347</v>
      </c>
      <c r="B40" s="370" t="s">
        <v>422</v>
      </c>
      <c r="C40" s="301">
        <f t="shared" si="2"/>
        <v>284.08</v>
      </c>
      <c r="D40" s="300">
        <f>210.01+74.07</f>
        <v>284.08</v>
      </c>
      <c r="E40" s="300"/>
      <c r="F40" s="300"/>
      <c r="G40" s="300"/>
      <c r="H40" s="300"/>
    </row>
    <row r="41" spans="1:8">
      <c r="A41" s="312"/>
      <c r="B41" s="369"/>
      <c r="C41" s="301">
        <f t="shared" si="2"/>
        <v>0</v>
      </c>
      <c r="D41" s="300"/>
      <c r="E41" s="300"/>
      <c r="F41" s="300"/>
      <c r="G41" s="300"/>
      <c r="H41" s="300"/>
    </row>
    <row r="42" spans="1:8">
      <c r="A42" s="368"/>
      <c r="B42" s="369"/>
      <c r="C42" s="301">
        <f t="shared" si="2"/>
        <v>0</v>
      </c>
      <c r="D42" s="300"/>
      <c r="E42" s="300"/>
      <c r="F42" s="300"/>
      <c r="G42" s="300"/>
      <c r="H42" s="300"/>
    </row>
    <row r="43" spans="1:8">
      <c r="A43" s="374"/>
      <c r="B43" s="375" t="s">
        <v>334</v>
      </c>
      <c r="C43" s="301">
        <f t="shared" si="2"/>
        <v>63235.27</v>
      </c>
      <c r="D43" s="301">
        <f>(D20+D23+D24+D40+D41+D42)</f>
        <v>61316.229999999996</v>
      </c>
      <c r="E43" s="301">
        <f>(E20+E23+E24+E40+E41+E42)</f>
        <v>0</v>
      </c>
      <c r="F43" s="301">
        <f>(F20+F23+F24+F40+F41+F42)</f>
        <v>0</v>
      </c>
      <c r="G43" s="301">
        <f>(G20+G23+G24+G40+G41+G42)</f>
        <v>1919.0400000000002</v>
      </c>
      <c r="H43" s="301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466"/>
      <c r="D45" s="466"/>
      <c r="E45" s="163"/>
      <c r="F45" s="466" t="s">
        <v>216</v>
      </c>
      <c r="G45" s="466"/>
      <c r="H45" s="466"/>
    </row>
    <row r="46" spans="1:8">
      <c r="A46" s="145"/>
      <c r="B46" s="145"/>
      <c r="C46" s="449" t="s">
        <v>351</v>
      </c>
      <c r="D46" s="449"/>
      <c r="E46" s="448" t="s">
        <v>352</v>
      </c>
      <c r="F46" s="448"/>
      <c r="G46" s="448"/>
      <c r="H46" s="448"/>
    </row>
    <row r="47" spans="1:8">
      <c r="A47" s="145"/>
      <c r="B47" s="145"/>
      <c r="C47" s="298"/>
      <c r="D47" s="298"/>
      <c r="E47" s="298"/>
      <c r="F47" s="298"/>
      <c r="G47" s="298"/>
      <c r="H47" s="298"/>
    </row>
    <row r="48" spans="1:8">
      <c r="A48" s="450" t="s">
        <v>265</v>
      </c>
      <c r="B48" s="450"/>
      <c r="C48" s="466"/>
      <c r="D48" s="466"/>
      <c r="E48" s="163"/>
      <c r="F48" s="466" t="s">
        <v>221</v>
      </c>
      <c r="G48" s="466"/>
      <c r="H48" s="466"/>
    </row>
    <row r="49" spans="1:8">
      <c r="A49" s="145"/>
      <c r="B49" s="163"/>
      <c r="C49" s="449" t="s">
        <v>351</v>
      </c>
      <c r="D49" s="449"/>
      <c r="E49" s="448" t="s">
        <v>352</v>
      </c>
      <c r="F49" s="448"/>
      <c r="G49" s="448"/>
      <c r="H49" s="448"/>
    </row>
    <row r="50" spans="1:8">
      <c r="A50" s="145"/>
      <c r="B50" s="163"/>
      <c r="C50" s="298"/>
      <c r="D50" s="298"/>
      <c r="E50" s="298"/>
      <c r="F50" s="298"/>
      <c r="G50" s="464"/>
      <c r="H50" s="464"/>
    </row>
  </sheetData>
  <mergeCells count="29">
    <mergeCell ref="A48:B48"/>
    <mergeCell ref="C48:D48"/>
    <mergeCell ref="F48:H48"/>
    <mergeCell ref="C49:D49"/>
    <mergeCell ref="E49:H49"/>
    <mergeCell ref="G50:H50"/>
    <mergeCell ref="F16:F18"/>
    <mergeCell ref="G16:G18"/>
    <mergeCell ref="H16:H18"/>
    <mergeCell ref="C45:D45"/>
    <mergeCell ref="F45:H45"/>
    <mergeCell ref="C46:D46"/>
    <mergeCell ref="E46:H4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topLeftCell="A4" workbookViewId="0">
      <selection activeCell="D14" sqref="D14"/>
    </sheetView>
  </sheetViews>
  <sheetFormatPr defaultRowHeight="14.4"/>
  <cols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467" t="s">
        <v>235</v>
      </c>
      <c r="C5" s="467"/>
      <c r="D5" s="467"/>
      <c r="E5" s="467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466" t="s">
        <v>237</v>
      </c>
      <c r="C7" s="466"/>
      <c r="D7" s="466"/>
      <c r="E7" s="466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448" t="s">
        <v>238</v>
      </c>
      <c r="C8" s="448"/>
      <c r="D8" s="448"/>
      <c r="E8" s="448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468"/>
      <c r="C9" s="468"/>
      <c r="D9" s="468"/>
      <c r="E9" s="468"/>
      <c r="F9" s="149"/>
      <c r="G9" s="149"/>
      <c r="H9" s="149"/>
      <c r="I9" s="149"/>
      <c r="J9" s="149"/>
      <c r="K9" s="149"/>
      <c r="L9" s="149"/>
      <c r="M9" s="469" t="s">
        <v>439</v>
      </c>
      <c r="N9" s="469"/>
    </row>
    <row r="10" spans="1:14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452" t="s">
        <v>365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149"/>
      <c r="N11" s="149"/>
    </row>
    <row r="12" spans="1:14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470"/>
      <c r="N12" s="470"/>
    </row>
    <row r="13" spans="1:14">
      <c r="A13" s="145"/>
      <c r="B13" s="145"/>
      <c r="C13" s="145"/>
      <c r="D13" s="395" t="s">
        <v>444</v>
      </c>
      <c r="E13" s="303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471" t="s">
        <v>240</v>
      </c>
      <c r="F16" s="472"/>
      <c r="G16" s="473"/>
      <c r="H16" s="158" t="s">
        <v>241</v>
      </c>
      <c r="I16" s="157"/>
      <c r="J16" s="471" t="s">
        <v>242</v>
      </c>
      <c r="K16" s="473"/>
      <c r="L16" s="474"/>
      <c r="M16" s="475"/>
      <c r="N16" s="159" t="s">
        <v>243</v>
      </c>
    </row>
    <row r="17" spans="1:14">
      <c r="A17" s="160"/>
      <c r="B17" s="468" t="s">
        <v>244</v>
      </c>
      <c r="C17" s="468"/>
      <c r="D17" s="161"/>
      <c r="E17" s="476" t="s">
        <v>245</v>
      </c>
      <c r="F17" s="477"/>
      <c r="G17" s="478"/>
      <c r="H17" s="479" t="s">
        <v>246</v>
      </c>
      <c r="I17" s="480"/>
      <c r="J17" s="479" t="s">
        <v>247</v>
      </c>
      <c r="K17" s="480"/>
      <c r="L17" s="479" t="s">
        <v>248</v>
      </c>
      <c r="M17" s="481"/>
      <c r="N17" s="162" t="s">
        <v>249</v>
      </c>
    </row>
    <row r="18" spans="1:14">
      <c r="A18" s="160"/>
      <c r="B18" s="163"/>
      <c r="C18" s="163"/>
      <c r="D18" s="161"/>
      <c r="E18" s="482" t="s">
        <v>250</v>
      </c>
      <c r="F18" s="471" t="s">
        <v>251</v>
      </c>
      <c r="G18" s="473"/>
      <c r="H18" s="479" t="s">
        <v>252</v>
      </c>
      <c r="I18" s="480"/>
      <c r="J18" s="164" t="s">
        <v>253</v>
      </c>
      <c r="K18" s="161"/>
      <c r="L18" s="479" t="s">
        <v>247</v>
      </c>
      <c r="M18" s="481"/>
      <c r="N18" s="162" t="s">
        <v>252</v>
      </c>
    </row>
    <row r="19" spans="1:14">
      <c r="A19" s="165"/>
      <c r="B19" s="166"/>
      <c r="C19" s="166"/>
      <c r="D19" s="167"/>
      <c r="E19" s="483"/>
      <c r="F19" s="476" t="s">
        <v>254</v>
      </c>
      <c r="G19" s="478"/>
      <c r="H19" s="476" t="s">
        <v>255</v>
      </c>
      <c r="I19" s="478"/>
      <c r="J19" s="476" t="s">
        <v>255</v>
      </c>
      <c r="K19" s="478"/>
      <c r="L19" s="484"/>
      <c r="M19" s="485"/>
      <c r="N19" s="162" t="s">
        <v>255</v>
      </c>
    </row>
    <row r="20" spans="1:14">
      <c r="A20" s="492" t="s">
        <v>256</v>
      </c>
      <c r="B20" s="493"/>
      <c r="C20" s="493"/>
      <c r="D20" s="494"/>
      <c r="E20" s="486" t="s">
        <v>257</v>
      </c>
      <c r="F20" s="474" t="s">
        <v>257</v>
      </c>
      <c r="G20" s="491"/>
      <c r="H20" s="474" t="s">
        <v>257</v>
      </c>
      <c r="I20" s="491"/>
      <c r="J20" s="474" t="s">
        <v>257</v>
      </c>
      <c r="K20" s="491"/>
      <c r="L20" s="474" t="s">
        <v>257</v>
      </c>
      <c r="M20" s="491"/>
      <c r="N20" s="486"/>
    </row>
    <row r="21" spans="1:14">
      <c r="A21" s="495"/>
      <c r="B21" s="496"/>
      <c r="C21" s="496"/>
      <c r="D21" s="497"/>
      <c r="E21" s="487"/>
      <c r="F21" s="484"/>
      <c r="G21" s="498"/>
      <c r="H21" s="484"/>
      <c r="I21" s="498"/>
      <c r="J21" s="484"/>
      <c r="K21" s="498"/>
      <c r="L21" s="484"/>
      <c r="M21" s="498"/>
      <c r="N21" s="487"/>
    </row>
    <row r="22" spans="1:14" ht="14.4" customHeight="1">
      <c r="A22" s="488" t="s">
        <v>258</v>
      </c>
      <c r="B22" s="489"/>
      <c r="C22" s="489"/>
      <c r="D22" s="490"/>
      <c r="E22" s="168">
        <v>25500</v>
      </c>
      <c r="F22" s="474">
        <v>4900</v>
      </c>
      <c r="G22" s="491"/>
      <c r="H22" s="474">
        <v>4900</v>
      </c>
      <c r="I22" s="491"/>
      <c r="J22" s="474">
        <v>4505.18</v>
      </c>
      <c r="K22" s="491"/>
      <c r="L22" s="474">
        <v>4505.18</v>
      </c>
      <c r="M22" s="491"/>
      <c r="N22" s="168">
        <f>H22-J22</f>
        <v>394.81999999999971</v>
      </c>
    </row>
    <row r="23" spans="1:14" ht="14.4" customHeight="1">
      <c r="A23" s="488" t="s">
        <v>259</v>
      </c>
      <c r="B23" s="489"/>
      <c r="C23" s="489"/>
      <c r="D23" s="490"/>
      <c r="E23" s="168"/>
      <c r="F23" s="474"/>
      <c r="G23" s="491"/>
      <c r="H23" s="474"/>
      <c r="I23" s="491"/>
      <c r="J23" s="474"/>
      <c r="K23" s="491"/>
      <c r="L23" s="474"/>
      <c r="M23" s="491"/>
      <c r="N23" s="168">
        <f>(H23-J23)</f>
        <v>0</v>
      </c>
    </row>
    <row r="24" spans="1:14" ht="14.4" customHeight="1">
      <c r="A24" s="499" t="s">
        <v>260</v>
      </c>
      <c r="B24" s="500"/>
      <c r="C24" s="500"/>
      <c r="D24" s="501"/>
      <c r="E24" s="168"/>
      <c r="F24" s="474"/>
      <c r="G24" s="491"/>
      <c r="H24" s="474"/>
      <c r="I24" s="491"/>
      <c r="J24" s="474"/>
      <c r="K24" s="491"/>
      <c r="L24" s="474"/>
      <c r="M24" s="491"/>
      <c r="N24" s="168">
        <f>(H24-J24)</f>
        <v>0</v>
      </c>
    </row>
    <row r="25" spans="1:14" ht="14.4" customHeight="1">
      <c r="A25" s="502" t="s">
        <v>261</v>
      </c>
      <c r="B25" s="503"/>
      <c r="C25" s="503"/>
      <c r="D25" s="504"/>
      <c r="E25" s="168"/>
      <c r="F25" s="505"/>
      <c r="G25" s="506"/>
      <c r="H25" s="505"/>
      <c r="I25" s="506"/>
      <c r="J25" s="505"/>
      <c r="K25" s="506"/>
      <c r="L25" s="505"/>
      <c r="M25" s="506"/>
      <c r="N25" s="168">
        <f>(H25-J25)</f>
        <v>0</v>
      </c>
    </row>
    <row r="26" spans="1:14" ht="14.4" customHeight="1">
      <c r="A26" s="502" t="s">
        <v>262</v>
      </c>
      <c r="B26" s="503"/>
      <c r="C26" s="503"/>
      <c r="D26" s="504"/>
      <c r="E26" s="168"/>
      <c r="F26" s="505"/>
      <c r="G26" s="506"/>
      <c r="H26" s="505"/>
      <c r="I26" s="506"/>
      <c r="J26" s="505"/>
      <c r="K26" s="506"/>
      <c r="L26" s="505"/>
      <c r="M26" s="506"/>
      <c r="N26" s="168">
        <f>(H26-J26)</f>
        <v>0</v>
      </c>
    </row>
    <row r="27" spans="1:14" ht="14.4" customHeight="1">
      <c r="A27" s="509" t="s">
        <v>263</v>
      </c>
      <c r="B27" s="510"/>
      <c r="C27" s="510"/>
      <c r="D27" s="511"/>
      <c r="E27" s="486">
        <f>(E22+E23+E24+E26)</f>
        <v>25500</v>
      </c>
      <c r="F27" s="474">
        <f>(F22+F23+F24+F26)</f>
        <v>4900</v>
      </c>
      <c r="G27" s="491"/>
      <c r="H27" s="474">
        <v>4900</v>
      </c>
      <c r="I27" s="491"/>
      <c r="J27" s="474">
        <f>(J22+J23+J24+J26)</f>
        <v>4505.18</v>
      </c>
      <c r="K27" s="491"/>
      <c r="L27" s="474">
        <v>4505.18</v>
      </c>
      <c r="M27" s="491"/>
      <c r="N27" s="486" t="s">
        <v>257</v>
      </c>
    </row>
    <row r="28" spans="1:14">
      <c r="A28" s="512"/>
      <c r="B28" s="513"/>
      <c r="C28" s="513"/>
      <c r="D28" s="514"/>
      <c r="E28" s="508"/>
      <c r="F28" s="484"/>
      <c r="G28" s="498"/>
      <c r="H28" s="484"/>
      <c r="I28" s="498"/>
      <c r="J28" s="484"/>
      <c r="K28" s="498"/>
      <c r="L28" s="484"/>
      <c r="M28" s="498"/>
      <c r="N28" s="508"/>
    </row>
    <row r="29" spans="1:14" ht="14.4" customHeight="1">
      <c r="A29" s="509" t="s">
        <v>264</v>
      </c>
      <c r="B29" s="510"/>
      <c r="C29" s="510"/>
      <c r="D29" s="511"/>
      <c r="E29" s="486" t="s">
        <v>257</v>
      </c>
      <c r="F29" s="474" t="s">
        <v>257</v>
      </c>
      <c r="G29" s="491"/>
      <c r="H29" s="474" t="s">
        <v>257</v>
      </c>
      <c r="I29" s="491"/>
      <c r="J29" s="474" t="s">
        <v>257</v>
      </c>
      <c r="K29" s="491"/>
      <c r="L29" s="474" t="s">
        <v>257</v>
      </c>
      <c r="M29" s="491"/>
      <c r="N29" s="486">
        <f>(N22+N23+N24+N26)</f>
        <v>394.81999999999971</v>
      </c>
    </row>
    <row r="30" spans="1:14">
      <c r="A30" s="512"/>
      <c r="B30" s="513"/>
      <c r="C30" s="513"/>
      <c r="D30" s="514"/>
      <c r="E30" s="487"/>
      <c r="F30" s="484"/>
      <c r="G30" s="498"/>
      <c r="H30" s="484"/>
      <c r="I30" s="498"/>
      <c r="J30" s="484"/>
      <c r="K30" s="498"/>
      <c r="L30" s="484"/>
      <c r="M30" s="498"/>
      <c r="N30" s="487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466"/>
      <c r="I32" s="466"/>
      <c r="J32" s="148"/>
      <c r="K32" s="515" t="s">
        <v>216</v>
      </c>
      <c r="L32" s="466"/>
      <c r="M32" s="466"/>
      <c r="N32" s="466"/>
    </row>
    <row r="33" spans="1:14">
      <c r="A33" s="163"/>
      <c r="B33" s="163"/>
      <c r="C33" s="163"/>
      <c r="D33" s="163"/>
      <c r="E33" s="163"/>
      <c r="F33" s="163"/>
      <c r="G33" s="148"/>
      <c r="H33" s="449" t="s">
        <v>218</v>
      </c>
      <c r="I33" s="449"/>
      <c r="J33" s="148"/>
      <c r="K33" s="449" t="s">
        <v>219</v>
      </c>
      <c r="L33" s="449"/>
      <c r="M33" s="449"/>
      <c r="N33" s="449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07" t="s">
        <v>265</v>
      </c>
      <c r="B35" s="507"/>
      <c r="C35" s="507"/>
      <c r="D35" s="507"/>
      <c r="E35" s="163"/>
      <c r="F35" s="163"/>
      <c r="G35" s="148"/>
      <c r="H35" s="466"/>
      <c r="I35" s="466"/>
      <c r="J35" s="148"/>
      <c r="K35" s="466" t="s">
        <v>221</v>
      </c>
      <c r="L35" s="466"/>
      <c r="M35" s="466"/>
      <c r="N35" s="466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449" t="s">
        <v>218</v>
      </c>
      <c r="I36" s="449"/>
      <c r="J36" s="148"/>
      <c r="K36" s="449" t="s">
        <v>219</v>
      </c>
      <c r="L36" s="449"/>
      <c r="M36" s="449"/>
      <c r="N36" s="449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B17:C17"/>
    <mergeCell ref="E17:G17"/>
    <mergeCell ref="H17:I17"/>
    <mergeCell ref="J17:K17"/>
    <mergeCell ref="L17:M17"/>
    <mergeCell ref="M12:N12"/>
    <mergeCell ref="E16:G16"/>
    <mergeCell ref="J16:K16"/>
    <mergeCell ref="L16:M16"/>
    <mergeCell ref="A11:L11"/>
    <mergeCell ref="B5:E5"/>
    <mergeCell ref="B7:E7"/>
    <mergeCell ref="B8:E8"/>
    <mergeCell ref="B9:E9"/>
    <mergeCell ref="M9:N9"/>
  </mergeCells>
  <pageMargins left="0.11811023622047245" right="0.11811023622047245" top="0" bottom="0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workbookViewId="0">
      <selection activeCell="C12" sqref="C12:D12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17" t="s">
        <v>267</v>
      </c>
      <c r="H1" s="450"/>
    </row>
    <row r="2" spans="1:8" ht="14.4" customHeight="1">
      <c r="A2" s="171"/>
      <c r="B2" s="172"/>
      <c r="C2" s="173"/>
      <c r="D2" s="173"/>
      <c r="E2" s="518" t="s">
        <v>268</v>
      </c>
      <c r="F2" s="519"/>
      <c r="G2" s="519"/>
      <c r="H2" s="520"/>
    </row>
    <row r="3" spans="1:8" ht="14.4" customHeight="1">
      <c r="A3" s="171"/>
      <c r="B3" s="172"/>
      <c r="C3" s="173"/>
      <c r="D3" s="173"/>
      <c r="E3" s="518" t="s">
        <v>269</v>
      </c>
      <c r="F3" s="519"/>
      <c r="G3" s="519"/>
      <c r="H3" s="174"/>
    </row>
    <row r="4" spans="1:8" ht="14.4" customHeight="1">
      <c r="A4" s="171"/>
      <c r="B4" s="172"/>
      <c r="C4" s="173"/>
      <c r="D4" s="173"/>
      <c r="E4" s="518" t="s">
        <v>270</v>
      </c>
      <c r="F4" s="519"/>
      <c r="G4" s="519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21" t="s">
        <v>272</v>
      </c>
      <c r="C6" s="521"/>
      <c r="D6" s="521"/>
      <c r="E6" s="521"/>
      <c r="F6" s="521"/>
      <c r="G6" s="521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1" t="s">
        <v>273</v>
      </c>
      <c r="E8" s="179"/>
      <c r="F8" s="179"/>
      <c r="G8" s="179"/>
      <c r="H8" s="178"/>
    </row>
    <row r="9" spans="1:8" ht="15.6">
      <c r="A9" s="171"/>
      <c r="B9" s="516" t="s">
        <v>274</v>
      </c>
      <c r="C9" s="516"/>
      <c r="D9" s="516"/>
      <c r="E9" s="516"/>
      <c r="F9" s="516"/>
      <c r="G9" s="516"/>
      <c r="H9" s="180"/>
    </row>
    <row r="10" spans="1:8" ht="15.6" customHeight="1">
      <c r="A10" s="522" t="s">
        <v>366</v>
      </c>
      <c r="B10" s="522"/>
      <c r="C10" s="522"/>
      <c r="D10" s="522"/>
      <c r="E10" s="522"/>
      <c r="F10" s="522"/>
      <c r="G10" s="522"/>
      <c r="H10" s="181"/>
    </row>
    <row r="11" spans="1:8" ht="15.6">
      <c r="A11" s="171"/>
      <c r="B11" s="182"/>
      <c r="C11" s="183"/>
      <c r="D11" s="184" t="s">
        <v>444</v>
      </c>
      <c r="E11" s="184"/>
      <c r="F11" s="171"/>
      <c r="G11" s="171"/>
      <c r="H11" s="171"/>
    </row>
    <row r="12" spans="1:8">
      <c r="A12" s="171"/>
      <c r="B12" s="182"/>
      <c r="C12" s="523" t="s">
        <v>275</v>
      </c>
      <c r="D12" s="523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24" t="s">
        <v>279</v>
      </c>
      <c r="B17" s="524" t="s">
        <v>280</v>
      </c>
      <c r="C17" s="526" t="s">
        <v>281</v>
      </c>
      <c r="D17" s="527"/>
      <c r="E17" s="527"/>
      <c r="F17" s="527"/>
      <c r="G17" s="528"/>
      <c r="H17" s="171"/>
    </row>
    <row r="18" spans="1:8">
      <c r="A18" s="525"/>
      <c r="B18" s="525"/>
      <c r="C18" s="192"/>
      <c r="D18" s="193"/>
      <c r="E18" s="193"/>
      <c r="F18" s="193"/>
      <c r="G18" s="194"/>
      <c r="H18" s="171"/>
    </row>
    <row r="19" spans="1:8" ht="14.4" customHeight="1">
      <c r="A19" s="525"/>
      <c r="B19" s="525"/>
      <c r="C19" s="524" t="s">
        <v>282</v>
      </c>
      <c r="D19" s="524" t="s">
        <v>283</v>
      </c>
      <c r="E19" s="530" t="s">
        <v>284</v>
      </c>
      <c r="F19" s="524" t="s">
        <v>285</v>
      </c>
      <c r="G19" s="524" t="s">
        <v>286</v>
      </c>
      <c r="H19" s="171"/>
    </row>
    <row r="20" spans="1:8">
      <c r="A20" s="525"/>
      <c r="B20" s="525"/>
      <c r="C20" s="529"/>
      <c r="D20" s="529"/>
      <c r="E20" s="531"/>
      <c r="F20" s="529"/>
      <c r="G20" s="529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0</v>
      </c>
      <c r="D22" s="198">
        <v>4900</v>
      </c>
      <c r="E22" s="198">
        <v>4505.18</v>
      </c>
      <c r="F22" s="199"/>
      <c r="G22" s="198">
        <f>C22+D22-E22</f>
        <v>394.81999999999971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0</v>
      </c>
      <c r="D27" s="205">
        <f>SUM(D22:D26)</f>
        <v>4900</v>
      </c>
      <c r="E27" s="205">
        <f>SUM(E22:E26)</f>
        <v>4505.18</v>
      </c>
      <c r="F27" s="206"/>
      <c r="G27" s="207">
        <f>C27+D27-E27</f>
        <v>394.81999999999971</v>
      </c>
      <c r="H27" s="171"/>
    </row>
    <row r="28" spans="1:8">
      <c r="A28" s="171"/>
      <c r="B28" s="208"/>
      <c r="C28" s="209"/>
      <c r="D28" s="208"/>
      <c r="E28" s="208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34" t="s">
        <v>215</v>
      </c>
      <c r="B30" s="534"/>
      <c r="C30" s="210"/>
      <c r="D30" s="211"/>
      <c r="E30" s="171"/>
      <c r="F30" s="534" t="s">
        <v>216</v>
      </c>
      <c r="G30" s="534"/>
      <c r="H30" s="188"/>
    </row>
    <row r="31" spans="1:8" ht="14.4" customHeight="1">
      <c r="A31" s="532" t="s">
        <v>290</v>
      </c>
      <c r="B31" s="532"/>
      <c r="C31" s="213"/>
      <c r="D31" s="214" t="s">
        <v>218</v>
      </c>
      <c r="E31" s="214"/>
      <c r="F31" s="533" t="s">
        <v>219</v>
      </c>
      <c r="G31" s="533"/>
      <c r="H31" s="215"/>
    </row>
    <row r="32" spans="1:8">
      <c r="A32" s="171"/>
      <c r="B32" s="171"/>
      <c r="C32" s="216"/>
      <c r="D32" s="171"/>
      <c r="E32" s="171"/>
      <c r="F32" s="171"/>
      <c r="G32" s="171"/>
      <c r="H32" s="216"/>
    </row>
    <row r="33" spans="1:8" ht="15.6">
      <c r="A33" s="534" t="s">
        <v>291</v>
      </c>
      <c r="B33" s="534"/>
      <c r="C33" s="217"/>
      <c r="D33" s="211"/>
      <c r="E33" s="171"/>
      <c r="F33" s="534" t="s">
        <v>221</v>
      </c>
      <c r="G33" s="534"/>
      <c r="H33" s="218"/>
    </row>
    <row r="34" spans="1:8" ht="14.4" customHeight="1">
      <c r="A34" s="532" t="s">
        <v>292</v>
      </c>
      <c r="B34" s="532"/>
      <c r="C34" s="212"/>
      <c r="D34" s="214" t="s">
        <v>218</v>
      </c>
      <c r="E34" s="214"/>
      <c r="F34" s="533" t="s">
        <v>219</v>
      </c>
      <c r="G34" s="533"/>
      <c r="H34" s="219"/>
    </row>
    <row r="35" spans="1:8">
      <c r="A35" s="177"/>
      <c r="B35" s="220"/>
      <c r="C35" s="220"/>
      <c r="D35" s="220"/>
      <c r="E35" s="220"/>
      <c r="F35" s="177"/>
      <c r="G35" s="177"/>
      <c r="H35" s="177"/>
    </row>
  </sheetData>
  <mergeCells count="24">
    <mergeCell ref="A34:B34"/>
    <mergeCell ref="F34:G34"/>
    <mergeCell ref="A30:B30"/>
    <mergeCell ref="F30:G30"/>
    <mergeCell ref="A31:B31"/>
    <mergeCell ref="F31:G31"/>
    <mergeCell ref="A33:B33"/>
    <mergeCell ref="F33:G33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B9:G9"/>
    <mergeCell ref="G1:H1"/>
    <mergeCell ref="E2:H2"/>
    <mergeCell ref="E3:G3"/>
    <mergeCell ref="E4:G4"/>
    <mergeCell ref="B6:G6"/>
  </mergeCells>
  <pageMargins left="0" right="0" top="0" bottom="0" header="0.31496062992125984" footer="0.31496062992125984"/>
  <pageSetup paperSize="9"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workbookViewId="0">
      <selection activeCell="A9" sqref="A9"/>
    </sheetView>
  </sheetViews>
  <sheetFormatPr defaultRowHeight="14.4"/>
  <cols>
    <col min="1" max="1" width="4.77734375" customWidth="1"/>
    <col min="5" max="5" width="14.109375" customWidth="1"/>
    <col min="7" max="7" width="5.88671875" customWidth="1"/>
    <col min="9" max="9" width="7.21875" customWidth="1"/>
  </cols>
  <sheetData>
    <row r="1" spans="1:10">
      <c r="A1" s="269"/>
      <c r="B1" s="538" t="s">
        <v>233</v>
      </c>
      <c r="C1" s="538"/>
      <c r="D1" s="539"/>
      <c r="E1" s="539"/>
      <c r="F1" s="539"/>
      <c r="G1" s="539"/>
      <c r="H1" s="148"/>
      <c r="I1" s="145"/>
      <c r="J1" s="145"/>
    </row>
    <row r="2" spans="1:10">
      <c r="A2" s="540" t="s">
        <v>361</v>
      </c>
      <c r="B2" s="540"/>
      <c r="C2" s="540"/>
      <c r="D2" s="541"/>
      <c r="E2" s="541"/>
      <c r="F2" s="541"/>
      <c r="G2" s="541"/>
      <c r="H2" s="146"/>
      <c r="I2" s="145"/>
      <c r="J2" s="145"/>
    </row>
    <row r="3" spans="1:10" ht="15.6">
      <c r="A3" s="271"/>
      <c r="B3" s="145"/>
      <c r="C3" s="145"/>
      <c r="D3" s="145"/>
      <c r="E3" s="145"/>
      <c r="F3" s="145"/>
      <c r="G3" s="145"/>
      <c r="H3" s="145"/>
      <c r="I3" s="145"/>
      <c r="J3" s="145"/>
    </row>
    <row r="4" spans="1:10">
      <c r="A4" s="272" t="s">
        <v>360</v>
      </c>
      <c r="B4" s="273"/>
      <c r="C4" s="273"/>
      <c r="D4" s="273"/>
      <c r="E4" s="273"/>
      <c r="F4" s="273"/>
      <c r="G4" s="273"/>
      <c r="H4" s="145"/>
      <c r="I4" s="145"/>
      <c r="J4" s="145"/>
    </row>
    <row r="5" spans="1:10">
      <c r="A5" s="540"/>
      <c r="B5" s="540"/>
      <c r="C5" s="540"/>
      <c r="D5" s="541"/>
      <c r="E5" s="541"/>
      <c r="F5" s="541"/>
      <c r="G5" s="541"/>
      <c r="H5" s="145"/>
      <c r="I5" s="145"/>
      <c r="J5" s="145"/>
    </row>
    <row r="6" spans="1:10">
      <c r="A6" s="270"/>
      <c r="B6" s="270"/>
      <c r="C6" s="270"/>
      <c r="D6" s="146"/>
      <c r="E6" s="146"/>
      <c r="F6" s="146"/>
      <c r="G6" s="146"/>
      <c r="H6" s="145"/>
      <c r="I6" s="145"/>
      <c r="J6" s="145"/>
    </row>
    <row r="7" spans="1:10">
      <c r="A7" s="542" t="s">
        <v>362</v>
      </c>
      <c r="B7" s="541"/>
      <c r="C7" s="541"/>
      <c r="D7" s="541"/>
      <c r="E7" s="541"/>
      <c r="F7" s="541"/>
      <c r="G7" s="541"/>
      <c r="H7" s="541"/>
      <c r="I7" s="541"/>
      <c r="J7" s="145"/>
    </row>
    <row r="8" spans="1:10" ht="15.6">
      <c r="A8" s="543" t="s">
        <v>445</v>
      </c>
      <c r="B8" s="470"/>
      <c r="C8" s="470"/>
      <c r="D8" s="470"/>
      <c r="E8" s="470"/>
      <c r="F8" s="470"/>
      <c r="G8" s="470"/>
      <c r="H8" s="470"/>
      <c r="I8" s="470"/>
      <c r="J8" s="145"/>
    </row>
    <row r="9" spans="1:10">
      <c r="A9" s="274"/>
      <c r="B9" s="145"/>
      <c r="C9" s="145"/>
      <c r="D9" s="145"/>
      <c r="E9" s="304" t="s">
        <v>363</v>
      </c>
      <c r="F9" s="145"/>
      <c r="G9" s="145"/>
      <c r="H9" s="145"/>
      <c r="I9" s="145"/>
      <c r="J9" s="145"/>
    </row>
    <row r="10" spans="1:10">
      <c r="A10" s="274"/>
      <c r="B10" s="146"/>
      <c r="C10" s="148"/>
      <c r="D10" s="185"/>
      <c r="E10" s="275"/>
      <c r="F10" s="148"/>
      <c r="G10" s="146"/>
      <c r="H10" s="146"/>
      <c r="I10" s="146"/>
      <c r="J10" s="145"/>
    </row>
    <row r="11" spans="1:10">
      <c r="A11" s="292"/>
      <c r="B11" s="146"/>
      <c r="C11" s="276"/>
      <c r="D11" s="146"/>
      <c r="E11" s="146"/>
      <c r="F11" s="146"/>
      <c r="G11" s="146"/>
      <c r="H11" s="146"/>
      <c r="I11" s="146"/>
      <c r="J11" s="145"/>
    </row>
    <row r="12" spans="1:10">
      <c r="A12" s="208" t="s">
        <v>426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293" t="s">
        <v>337</v>
      </c>
      <c r="B13" s="273"/>
      <c r="C13" s="273"/>
      <c r="D13" s="273"/>
      <c r="E13" s="273"/>
      <c r="F13" s="273"/>
      <c r="G13" s="273"/>
      <c r="H13" s="273"/>
      <c r="I13" s="273"/>
      <c r="J13" s="145"/>
    </row>
    <row r="14" spans="1:10" ht="24" customHeight="1">
      <c r="A14" s="287" t="s">
        <v>31</v>
      </c>
      <c r="B14" s="288" t="s">
        <v>323</v>
      </c>
      <c r="C14" s="535" t="s">
        <v>324</v>
      </c>
      <c r="D14" s="536"/>
      <c r="E14" s="290" t="s">
        <v>325</v>
      </c>
      <c r="F14" s="535" t="s">
        <v>326</v>
      </c>
      <c r="G14" s="536"/>
      <c r="H14" s="537" t="s">
        <v>327</v>
      </c>
      <c r="I14" s="536"/>
      <c r="J14" s="145"/>
    </row>
    <row r="15" spans="1:10">
      <c r="A15" s="287" t="s">
        <v>328</v>
      </c>
      <c r="B15" s="288" t="s">
        <v>223</v>
      </c>
      <c r="C15" s="291" t="s">
        <v>331</v>
      </c>
      <c r="D15" s="289"/>
      <c r="E15" s="290" t="s">
        <v>329</v>
      </c>
      <c r="F15" s="556">
        <v>5</v>
      </c>
      <c r="G15" s="557"/>
      <c r="H15" s="546">
        <v>5445.07</v>
      </c>
      <c r="I15" s="547"/>
      <c r="J15" s="145"/>
    </row>
    <row r="16" spans="1:10" ht="15.6" customHeight="1">
      <c r="A16" s="279" t="s">
        <v>330</v>
      </c>
      <c r="B16" s="280" t="s">
        <v>223</v>
      </c>
      <c r="C16" s="558" t="s">
        <v>333</v>
      </c>
      <c r="D16" s="559"/>
      <c r="E16" s="278" t="s">
        <v>329</v>
      </c>
      <c r="F16" s="554">
        <v>5</v>
      </c>
      <c r="G16" s="555"/>
      <c r="H16" s="560">
        <v>122850.48</v>
      </c>
      <c r="I16" s="561"/>
      <c r="J16" s="145"/>
    </row>
    <row r="17" spans="1:10" ht="15.6">
      <c r="A17" s="281"/>
      <c r="B17" s="282" t="s">
        <v>334</v>
      </c>
      <c r="C17" s="548"/>
      <c r="D17" s="549"/>
      <c r="E17" s="283" t="s">
        <v>329</v>
      </c>
      <c r="F17" s="550">
        <v>5</v>
      </c>
      <c r="G17" s="551"/>
      <c r="H17" s="552">
        <f>H15+H16</f>
        <v>128295.54999999999</v>
      </c>
      <c r="I17" s="553"/>
      <c r="J17" s="145"/>
    </row>
    <row r="18" spans="1:10" ht="15.6">
      <c r="A18" s="271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277"/>
      <c r="B19" s="277" t="s">
        <v>215</v>
      </c>
      <c r="C19" s="277"/>
      <c r="D19" s="208"/>
      <c r="E19" s="208"/>
      <c r="F19" s="208"/>
      <c r="G19" s="208"/>
      <c r="H19" s="171" t="s">
        <v>216</v>
      </c>
      <c r="I19" s="284"/>
      <c r="J19" s="145"/>
    </row>
    <row r="20" spans="1:10" ht="14.4" customHeight="1">
      <c r="A20" s="562"/>
      <c r="B20" s="563"/>
      <c r="C20" s="563"/>
      <c r="D20" s="145"/>
      <c r="E20" s="285" t="s">
        <v>218</v>
      </c>
      <c r="F20" s="286"/>
      <c r="G20" s="268"/>
      <c r="H20" s="564" t="s">
        <v>219</v>
      </c>
      <c r="I20" s="565"/>
      <c r="J20" s="145"/>
    </row>
    <row r="21" spans="1:10">
      <c r="A21" s="277"/>
      <c r="B21" s="277" t="s">
        <v>220</v>
      </c>
      <c r="C21" s="277"/>
      <c r="D21" s="172"/>
      <c r="E21" s="172"/>
      <c r="F21" s="208"/>
      <c r="G21" s="208"/>
      <c r="H21" s="277" t="s">
        <v>221</v>
      </c>
      <c r="I21" s="273"/>
      <c r="J21" s="163"/>
    </row>
    <row r="22" spans="1:10">
      <c r="A22" s="544"/>
      <c r="B22" s="541"/>
      <c r="C22" s="541"/>
      <c r="D22" s="145"/>
      <c r="E22" s="285" t="s">
        <v>218</v>
      </c>
      <c r="F22" s="286"/>
      <c r="G22" s="145"/>
      <c r="H22" s="545" t="s">
        <v>219</v>
      </c>
      <c r="I22" s="470"/>
      <c r="J22" s="268"/>
    </row>
    <row r="23" spans="1:10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</sheetData>
  <protectedRanges>
    <protectedRange sqref="H8:I8 A8" name="Range69_1"/>
  </protectedRanges>
  <mergeCells count="20">
    <mergeCell ref="A22:C22"/>
    <mergeCell ref="H22:I22"/>
    <mergeCell ref="H15:I15"/>
    <mergeCell ref="C17:D17"/>
    <mergeCell ref="F17:G17"/>
    <mergeCell ref="H17:I17"/>
    <mergeCell ref="F16:G16"/>
    <mergeCell ref="F15:G15"/>
    <mergeCell ref="C16:D16"/>
    <mergeCell ref="H16:I16"/>
    <mergeCell ref="A20:C20"/>
    <mergeCell ref="H20:I20"/>
    <mergeCell ref="C14:D14"/>
    <mergeCell ref="F14:G14"/>
    <mergeCell ref="H14:I14"/>
    <mergeCell ref="B1:G1"/>
    <mergeCell ref="A2:G2"/>
    <mergeCell ref="A5:G5"/>
    <mergeCell ref="A7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workbookViewId="0">
      <selection activeCell="A9" sqref="A9"/>
    </sheetView>
  </sheetViews>
  <sheetFormatPr defaultRowHeight="14.4"/>
  <cols>
    <col min="5" max="5" width="10.33203125" customWidth="1"/>
    <col min="7" max="7" width="8.109375" customWidth="1"/>
    <col min="8" max="8" width="8.6640625" customWidth="1"/>
    <col min="9" max="9" width="6.33203125" customWidth="1"/>
  </cols>
  <sheetData>
    <row r="1" spans="1:10">
      <c r="A1" s="269"/>
      <c r="B1" s="566" t="s">
        <v>233</v>
      </c>
      <c r="C1" s="566"/>
      <c r="D1" s="567"/>
      <c r="E1" s="567"/>
      <c r="F1" s="567"/>
      <c r="G1" s="567"/>
      <c r="H1" s="148"/>
      <c r="I1" s="145"/>
      <c r="J1" s="145"/>
    </row>
    <row r="2" spans="1:10">
      <c r="A2" s="540" t="s">
        <v>235</v>
      </c>
      <c r="B2" s="540"/>
      <c r="C2" s="540"/>
      <c r="D2" s="541"/>
      <c r="E2" s="541"/>
      <c r="F2" s="541"/>
      <c r="G2" s="541"/>
      <c r="H2" s="146"/>
      <c r="I2" s="145"/>
      <c r="J2" s="145"/>
    </row>
    <row r="3" spans="1:10" ht="15.6">
      <c r="A3" s="271"/>
      <c r="B3" s="145"/>
      <c r="C3" s="145"/>
      <c r="D3" s="145"/>
      <c r="E3" s="145"/>
      <c r="F3" s="145"/>
      <c r="G3" s="145"/>
      <c r="H3" s="145"/>
      <c r="I3" s="145"/>
      <c r="J3" s="145"/>
    </row>
    <row r="4" spans="1:10">
      <c r="A4" s="272" t="s">
        <v>360</v>
      </c>
      <c r="B4" s="273"/>
      <c r="C4" s="273"/>
      <c r="D4" s="273"/>
      <c r="E4" s="273"/>
      <c r="F4" s="273"/>
      <c r="G4" s="273"/>
      <c r="H4" s="145"/>
      <c r="I4" s="145"/>
      <c r="J4" s="145"/>
    </row>
    <row r="5" spans="1:10">
      <c r="A5" s="540" t="s">
        <v>322</v>
      </c>
      <c r="B5" s="540"/>
      <c r="C5" s="540"/>
      <c r="D5" s="541"/>
      <c r="E5" s="541"/>
      <c r="F5" s="541"/>
      <c r="G5" s="541"/>
      <c r="H5" s="145"/>
      <c r="I5" s="145"/>
      <c r="J5" s="145"/>
    </row>
    <row r="6" spans="1:10">
      <c r="A6" s="270"/>
      <c r="B6" s="270"/>
      <c r="C6" s="270"/>
      <c r="D6" s="146"/>
      <c r="E6" s="146"/>
      <c r="F6" s="146"/>
      <c r="G6" s="146"/>
      <c r="H6" s="145"/>
      <c r="I6" s="145"/>
      <c r="J6" s="145"/>
    </row>
    <row r="7" spans="1:10">
      <c r="A7" s="542" t="s">
        <v>338</v>
      </c>
      <c r="B7" s="541"/>
      <c r="C7" s="541"/>
      <c r="D7" s="541"/>
      <c r="E7" s="541"/>
      <c r="F7" s="541"/>
      <c r="G7" s="541"/>
      <c r="H7" s="541"/>
      <c r="I7" s="541"/>
      <c r="J7" s="145"/>
    </row>
    <row r="8" spans="1:10" ht="15.6">
      <c r="A8" s="543" t="s">
        <v>446</v>
      </c>
      <c r="B8" s="470"/>
      <c r="C8" s="470"/>
      <c r="D8" s="470"/>
      <c r="E8" s="470"/>
      <c r="F8" s="470"/>
      <c r="G8" s="470"/>
      <c r="H8" s="470"/>
      <c r="I8" s="470"/>
      <c r="J8" s="145"/>
    </row>
    <row r="9" spans="1:10">
      <c r="A9" s="274"/>
      <c r="B9" s="145"/>
      <c r="C9" s="145"/>
      <c r="D9" s="145" t="s">
        <v>364</v>
      </c>
      <c r="E9" s="145"/>
      <c r="F9" s="145"/>
      <c r="G9" s="145"/>
      <c r="H9" s="145"/>
      <c r="I9" s="145"/>
      <c r="J9" s="145"/>
    </row>
    <row r="10" spans="1:10">
      <c r="A10" s="274"/>
      <c r="B10" s="146"/>
      <c r="C10" s="148"/>
      <c r="D10" s="275"/>
      <c r="E10" s="275"/>
      <c r="F10" s="148"/>
      <c r="G10" s="146"/>
      <c r="H10" s="146"/>
      <c r="I10" s="146"/>
      <c r="J10" s="145"/>
    </row>
    <row r="11" spans="1:10">
      <c r="A11" s="292"/>
      <c r="B11" s="146"/>
      <c r="C11" s="276"/>
      <c r="D11" s="146"/>
      <c r="E11" s="146"/>
      <c r="F11" s="146"/>
      <c r="G11" s="146"/>
      <c r="H11" s="146"/>
      <c r="I11" s="146"/>
      <c r="J11" s="145"/>
    </row>
    <row r="12" spans="1:10">
      <c r="A12" s="208" t="s">
        <v>427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277" t="s">
        <v>339</v>
      </c>
      <c r="B13" s="273"/>
      <c r="C13" s="273"/>
      <c r="D13" s="273"/>
      <c r="E13" s="273"/>
      <c r="F13" s="273"/>
      <c r="G13" s="273"/>
      <c r="H13" s="273"/>
      <c r="I13" s="273"/>
      <c r="J13" s="145"/>
    </row>
    <row r="14" spans="1:10" ht="24" customHeight="1">
      <c r="A14" s="287" t="s">
        <v>31</v>
      </c>
      <c r="B14" s="288" t="s">
        <v>323</v>
      </c>
      <c r="C14" s="535" t="s">
        <v>324</v>
      </c>
      <c r="D14" s="536"/>
      <c r="E14" s="290" t="s">
        <v>325</v>
      </c>
      <c r="F14" s="535" t="s">
        <v>326</v>
      </c>
      <c r="G14" s="536"/>
      <c r="H14" s="537" t="s">
        <v>327</v>
      </c>
      <c r="I14" s="536"/>
      <c r="J14" s="145"/>
    </row>
    <row r="15" spans="1:10">
      <c r="A15" s="287" t="s">
        <v>328</v>
      </c>
      <c r="B15" s="288" t="s">
        <v>223</v>
      </c>
      <c r="C15" s="556" t="s">
        <v>331</v>
      </c>
      <c r="D15" s="557"/>
      <c r="E15" s="290" t="s">
        <v>329</v>
      </c>
      <c r="F15" s="556">
        <v>5</v>
      </c>
      <c r="G15" s="557"/>
      <c r="H15" s="546">
        <v>966.71</v>
      </c>
      <c r="I15" s="547"/>
      <c r="J15" s="145"/>
    </row>
    <row r="16" spans="1:10" ht="14.4" customHeight="1">
      <c r="A16" s="294" t="s">
        <v>330</v>
      </c>
      <c r="B16" s="295" t="s">
        <v>223</v>
      </c>
      <c r="C16" s="568" t="s">
        <v>333</v>
      </c>
      <c r="D16" s="569"/>
      <c r="E16" s="290" t="s">
        <v>329</v>
      </c>
      <c r="F16" s="570">
        <v>5</v>
      </c>
      <c r="G16" s="571"/>
      <c r="H16" s="572">
        <v>60349.52</v>
      </c>
      <c r="I16" s="573"/>
      <c r="J16" s="145"/>
    </row>
    <row r="17" spans="1:10">
      <c r="A17" s="287" t="s">
        <v>332</v>
      </c>
      <c r="B17" s="288" t="s">
        <v>223</v>
      </c>
      <c r="C17" s="556" t="s">
        <v>341</v>
      </c>
      <c r="D17" s="557"/>
      <c r="E17" s="290" t="s">
        <v>329</v>
      </c>
      <c r="F17" s="570">
        <v>5</v>
      </c>
      <c r="G17" s="571"/>
      <c r="H17" s="546">
        <v>51226.8</v>
      </c>
      <c r="I17" s="547"/>
      <c r="J17" s="145"/>
    </row>
    <row r="18" spans="1:10">
      <c r="A18" s="294" t="s">
        <v>340</v>
      </c>
      <c r="B18" s="295" t="s">
        <v>223</v>
      </c>
      <c r="C18" s="568" t="s">
        <v>342</v>
      </c>
      <c r="D18" s="569"/>
      <c r="E18" s="290" t="s">
        <v>329</v>
      </c>
      <c r="F18" s="570">
        <v>5</v>
      </c>
      <c r="G18" s="571"/>
      <c r="H18" s="572">
        <v>742.99</v>
      </c>
      <c r="I18" s="573"/>
      <c r="J18" s="145"/>
    </row>
    <row r="19" spans="1:10" ht="15.6">
      <c r="A19" s="281"/>
      <c r="B19" s="282" t="s">
        <v>334</v>
      </c>
      <c r="C19" s="548"/>
      <c r="D19" s="549"/>
      <c r="E19" s="283" t="s">
        <v>329</v>
      </c>
      <c r="F19" s="550">
        <v>5</v>
      </c>
      <c r="G19" s="551"/>
      <c r="H19" s="552">
        <f>H17+H16+H15</f>
        <v>112543.03000000001</v>
      </c>
      <c r="I19" s="553"/>
      <c r="J19" s="145"/>
    </row>
    <row r="20" spans="1:10" ht="15.6">
      <c r="A20" s="271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>
      <c r="A21" s="277"/>
      <c r="B21" s="277" t="s">
        <v>215</v>
      </c>
      <c r="C21" s="277"/>
      <c r="D21" s="208"/>
      <c r="E21" s="208"/>
      <c r="F21" s="208"/>
      <c r="G21" s="208"/>
      <c r="H21" s="171" t="s">
        <v>216</v>
      </c>
      <c r="I21" s="284"/>
      <c r="J21" s="145"/>
    </row>
    <row r="22" spans="1:10" ht="14.4" customHeight="1">
      <c r="A22" s="562" t="s">
        <v>335</v>
      </c>
      <c r="B22" s="563"/>
      <c r="C22" s="563"/>
      <c r="D22" s="145"/>
      <c r="E22" s="285" t="s">
        <v>218</v>
      </c>
      <c r="F22" s="286"/>
      <c r="G22" s="268"/>
      <c r="H22" s="564" t="s">
        <v>219</v>
      </c>
      <c r="I22" s="565"/>
      <c r="J22" s="145"/>
    </row>
    <row r="23" spans="1:10">
      <c r="A23" s="277"/>
      <c r="B23" s="277" t="s">
        <v>220</v>
      </c>
      <c r="C23" s="277"/>
      <c r="D23" s="172"/>
      <c r="E23" s="172"/>
      <c r="F23" s="208"/>
      <c r="G23" s="208"/>
      <c r="H23" s="277" t="s">
        <v>221</v>
      </c>
      <c r="I23" s="273"/>
      <c r="J23" s="163"/>
    </row>
    <row r="24" spans="1:10">
      <c r="A24" s="544" t="s">
        <v>336</v>
      </c>
      <c r="B24" s="541"/>
      <c r="C24" s="541"/>
      <c r="D24" s="145"/>
      <c r="E24" s="285" t="s">
        <v>218</v>
      </c>
      <c r="F24" s="286"/>
      <c r="G24" s="145"/>
      <c r="H24" s="545" t="s">
        <v>219</v>
      </c>
      <c r="I24" s="470"/>
      <c r="J24" s="268"/>
    </row>
    <row r="25" spans="1:10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protectedRanges>
    <protectedRange sqref="H8:I8 A8" name="Range69_1"/>
  </protectedRanges>
  <mergeCells count="27">
    <mergeCell ref="H15:I15"/>
    <mergeCell ref="H17:I17"/>
    <mergeCell ref="C17:D17"/>
    <mergeCell ref="C15:D15"/>
    <mergeCell ref="C19:D19"/>
    <mergeCell ref="F19:G19"/>
    <mergeCell ref="H19:I19"/>
    <mergeCell ref="H18:I18"/>
    <mergeCell ref="F15:G15"/>
    <mergeCell ref="A22:C22"/>
    <mergeCell ref="H22:I22"/>
    <mergeCell ref="A24:C24"/>
    <mergeCell ref="H24:I24"/>
    <mergeCell ref="C16:D16"/>
    <mergeCell ref="F16:G16"/>
    <mergeCell ref="H16:I16"/>
    <mergeCell ref="F17:G17"/>
    <mergeCell ref="C18:D18"/>
    <mergeCell ref="F18:G18"/>
    <mergeCell ref="C14:D14"/>
    <mergeCell ref="F14:G14"/>
    <mergeCell ref="H14:I14"/>
    <mergeCell ref="B1:G1"/>
    <mergeCell ref="A2:G2"/>
    <mergeCell ref="A5:G5"/>
    <mergeCell ref="A7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opLeftCell="A13" workbookViewId="0">
      <selection activeCell="D7" sqref="D7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5" max="15" width="8.44140625" customWidth="1"/>
    <col min="17" max="17" width="7.44140625" customWidth="1"/>
    <col min="18" max="18" width="6.6640625" customWidth="1"/>
    <col min="19" max="19" width="9" customWidth="1"/>
  </cols>
  <sheetData>
    <row r="1" spans="1:19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575" t="s">
        <v>437</v>
      </c>
      <c r="P1" s="575"/>
      <c r="Q1" s="575"/>
      <c r="R1" s="575"/>
      <c r="S1" s="575"/>
    </row>
    <row r="2" spans="1:19" ht="15.6">
      <c r="A2" s="222"/>
      <c r="B2" s="576" t="s">
        <v>273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223"/>
      <c r="O2" s="575"/>
      <c r="P2" s="575"/>
      <c r="Q2" s="575"/>
      <c r="R2" s="575"/>
      <c r="S2" s="575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 ht="6" customHeight="1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>
      <c r="A5" s="577" t="s">
        <v>428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</row>
    <row r="6" spans="1:19">
      <c r="A6" s="316"/>
      <c r="B6" s="316"/>
      <c r="C6" s="316"/>
      <c r="D6" s="578" t="s">
        <v>447</v>
      </c>
      <c r="E6" s="579"/>
      <c r="F6" s="579"/>
      <c r="G6" s="579"/>
      <c r="H6" s="579"/>
      <c r="I6" s="579"/>
      <c r="J6" s="579"/>
      <c r="K6" s="579"/>
      <c r="L6" s="579"/>
      <c r="M6" s="226"/>
      <c r="N6" s="316"/>
      <c r="O6" s="316"/>
      <c r="P6" s="316"/>
      <c r="Q6" s="316"/>
      <c r="R6" s="316"/>
      <c r="S6" s="316"/>
    </row>
    <row r="7" spans="1:19">
      <c r="A7" s="316"/>
      <c r="B7" s="316"/>
      <c r="C7" s="316"/>
      <c r="D7" s="316"/>
      <c r="E7" s="580" t="s">
        <v>294</v>
      </c>
      <c r="F7" s="580"/>
      <c r="G7" s="580"/>
      <c r="H7" s="580"/>
      <c r="I7" s="580"/>
      <c r="J7" s="580"/>
      <c r="K7" s="580"/>
      <c r="L7" s="580"/>
      <c r="M7" s="226"/>
      <c r="N7" s="316"/>
      <c r="O7" s="316"/>
      <c r="P7" s="316"/>
      <c r="Q7" s="316"/>
      <c r="R7" s="316"/>
      <c r="S7" s="316"/>
    </row>
    <row r="8" spans="1:19" ht="6.6" customHeight="1">
      <c r="A8" s="227"/>
      <c r="B8" s="313"/>
      <c r="C8" s="313"/>
      <c r="D8" s="313"/>
      <c r="E8" s="313"/>
      <c r="F8" s="313"/>
      <c r="G8" s="313"/>
      <c r="H8" s="228"/>
      <c r="I8" s="228"/>
      <c r="J8" s="574"/>
      <c r="K8" s="574"/>
      <c r="L8" s="222"/>
      <c r="M8" s="222"/>
      <c r="N8" s="316"/>
      <c r="O8" s="316"/>
      <c r="P8" s="316"/>
      <c r="Q8" s="316"/>
      <c r="R8" s="316"/>
      <c r="S8" s="316"/>
    </row>
    <row r="9" spans="1:19">
      <c r="A9" s="230"/>
      <c r="B9" s="231"/>
      <c r="C9" s="231"/>
      <c r="D9" s="232"/>
      <c r="E9" s="313"/>
      <c r="F9" s="313"/>
      <c r="G9" s="313"/>
      <c r="H9" s="228"/>
      <c r="I9" s="233" t="s">
        <v>295</v>
      </c>
      <c r="J9" s="581" t="s">
        <v>296</v>
      </c>
      <c r="K9" s="581"/>
      <c r="L9" s="581"/>
      <c r="M9" s="581"/>
      <c r="N9" s="581"/>
      <c r="O9" s="581"/>
      <c r="P9" s="574"/>
      <c r="Q9" s="574"/>
      <c r="R9" s="582">
        <v>5</v>
      </c>
      <c r="S9" s="583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84"/>
      <c r="J10" s="584"/>
      <c r="K10" s="584"/>
      <c r="L10" s="584"/>
      <c r="M10" s="584"/>
      <c r="N10" s="584"/>
      <c r="O10" s="584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85" t="s">
        <v>429</v>
      </c>
      <c r="I11" s="585"/>
      <c r="J11" s="585"/>
      <c r="K11" s="585"/>
      <c r="L11" s="585"/>
      <c r="M11" s="585"/>
      <c r="N11" s="585"/>
      <c r="O11" s="585"/>
      <c r="P11" s="222"/>
      <c r="Q11" s="229"/>
      <c r="R11" s="582" t="s">
        <v>223</v>
      </c>
      <c r="S11" s="583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584" t="s">
        <v>440</v>
      </c>
      <c r="I12" s="584"/>
      <c r="J12" s="584"/>
      <c r="K12" s="584"/>
      <c r="L12" s="584"/>
      <c r="M12" s="584"/>
      <c r="N12" s="584"/>
      <c r="O12" s="586"/>
      <c r="P12" s="376">
        <v>10</v>
      </c>
      <c r="Q12" s="377" t="s">
        <v>25</v>
      </c>
      <c r="R12" s="378" t="s">
        <v>26</v>
      </c>
      <c r="S12" s="378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394" t="s">
        <v>298</v>
      </c>
      <c r="I13" s="242"/>
      <c r="J13" s="394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>
      <c r="A14" s="587" t="s">
        <v>299</v>
      </c>
      <c r="B14" s="590" t="s">
        <v>300</v>
      </c>
      <c r="C14" s="591"/>
      <c r="D14" s="591"/>
      <c r="E14" s="591"/>
      <c r="F14" s="591"/>
      <c r="G14" s="592"/>
      <c r="H14" s="593" t="s">
        <v>301</v>
      </c>
      <c r="I14" s="594"/>
      <c r="J14" s="594"/>
      <c r="K14" s="594"/>
      <c r="L14" s="595"/>
      <c r="M14" s="593" t="s">
        <v>302</v>
      </c>
      <c r="N14" s="594"/>
      <c r="O14" s="594"/>
      <c r="P14" s="594"/>
      <c r="Q14" s="594"/>
      <c r="R14" s="594"/>
      <c r="S14" s="595"/>
    </row>
    <row r="15" spans="1:19">
      <c r="A15" s="588"/>
      <c r="B15" s="596" t="s">
        <v>303</v>
      </c>
      <c r="C15" s="597"/>
      <c r="D15" s="597"/>
      <c r="E15" s="597" t="s">
        <v>304</v>
      </c>
      <c r="F15" s="597"/>
      <c r="G15" s="598"/>
      <c r="H15" s="599" t="s">
        <v>305</v>
      </c>
      <c r="I15" s="600" t="s">
        <v>306</v>
      </c>
      <c r="J15" s="600" t="s">
        <v>307</v>
      </c>
      <c r="K15" s="605" t="s">
        <v>308</v>
      </c>
      <c r="L15" s="606" t="s">
        <v>309</v>
      </c>
      <c r="M15" s="599" t="s">
        <v>305</v>
      </c>
      <c r="N15" s="600" t="s">
        <v>306</v>
      </c>
      <c r="O15" s="600" t="s">
        <v>307</v>
      </c>
      <c r="P15" s="605" t="s">
        <v>310</v>
      </c>
      <c r="Q15" s="600" t="s">
        <v>311</v>
      </c>
      <c r="R15" s="600" t="s">
        <v>312</v>
      </c>
      <c r="S15" s="601" t="s">
        <v>309</v>
      </c>
    </row>
    <row r="16" spans="1:19" ht="67.8" customHeight="1">
      <c r="A16" s="589"/>
      <c r="B16" s="315" t="s">
        <v>313</v>
      </c>
      <c r="C16" s="314" t="s">
        <v>314</v>
      </c>
      <c r="D16" s="314" t="s">
        <v>315</v>
      </c>
      <c r="E16" s="244" t="s">
        <v>313</v>
      </c>
      <c r="F16" s="314" t="s">
        <v>314</v>
      </c>
      <c r="G16" s="245" t="s">
        <v>316</v>
      </c>
      <c r="H16" s="599"/>
      <c r="I16" s="600"/>
      <c r="J16" s="600"/>
      <c r="K16" s="605"/>
      <c r="L16" s="606"/>
      <c r="M16" s="599"/>
      <c r="N16" s="600"/>
      <c r="O16" s="600"/>
      <c r="P16" s="605"/>
      <c r="Q16" s="600"/>
      <c r="R16" s="600"/>
      <c r="S16" s="602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3.6" customHeight="1">
      <c r="A18" s="379" t="s">
        <v>430</v>
      </c>
      <c r="B18" s="252">
        <v>3</v>
      </c>
      <c r="C18" s="253">
        <v>3</v>
      </c>
      <c r="D18" s="254">
        <v>3</v>
      </c>
      <c r="E18" s="255">
        <v>3</v>
      </c>
      <c r="F18" s="253">
        <v>3</v>
      </c>
      <c r="G18" s="256">
        <v>3</v>
      </c>
      <c r="H18" s="305">
        <v>10200</v>
      </c>
      <c r="I18" s="296">
        <v>1300</v>
      </c>
      <c r="J18" s="253"/>
      <c r="K18" s="254"/>
      <c r="L18" s="257">
        <f>SUM(H18:K18)</f>
        <v>11500</v>
      </c>
      <c r="M18" s="305">
        <v>10124.08</v>
      </c>
      <c r="N18" s="296">
        <v>1256.93</v>
      </c>
      <c r="O18" s="253"/>
      <c r="P18" s="253"/>
      <c r="Q18" s="255"/>
      <c r="R18" s="255"/>
      <c r="S18" s="258">
        <f>SUM(M18:R18)</f>
        <v>11381.01</v>
      </c>
    </row>
    <row r="19" spans="1:19" ht="21" customHeight="1">
      <c r="A19" s="380" t="s">
        <v>431</v>
      </c>
      <c r="B19" s="252">
        <v>2</v>
      </c>
      <c r="C19" s="253">
        <v>2</v>
      </c>
      <c r="D19" s="254">
        <v>2</v>
      </c>
      <c r="E19" s="255">
        <v>2</v>
      </c>
      <c r="F19" s="253">
        <v>2</v>
      </c>
      <c r="G19" s="256">
        <v>2</v>
      </c>
      <c r="H19" s="305">
        <v>7250</v>
      </c>
      <c r="I19" s="296">
        <v>960</v>
      </c>
      <c r="J19" s="253"/>
      <c r="K19" s="254"/>
      <c r="L19" s="257">
        <f t="shared" ref="L19:L26" si="0">SUM(H19:K19)</f>
        <v>8210</v>
      </c>
      <c r="M19" s="305">
        <v>7243.69</v>
      </c>
      <c r="N19" s="296">
        <v>928.29</v>
      </c>
      <c r="O19" s="253"/>
      <c r="P19" s="253"/>
      <c r="Q19" s="255"/>
      <c r="R19" s="255"/>
      <c r="S19" s="258">
        <f t="shared" ref="S19:S26" si="1">SUM(M19:R19)</f>
        <v>8171.98</v>
      </c>
    </row>
    <row r="20" spans="1:19">
      <c r="A20" s="379" t="s">
        <v>432</v>
      </c>
      <c r="B20" s="252">
        <v>6</v>
      </c>
      <c r="C20" s="253">
        <v>6</v>
      </c>
      <c r="D20" s="254">
        <v>6</v>
      </c>
      <c r="E20" s="255">
        <v>6</v>
      </c>
      <c r="F20" s="253">
        <v>6</v>
      </c>
      <c r="G20" s="256">
        <v>6</v>
      </c>
      <c r="H20" s="305">
        <v>13500</v>
      </c>
      <c r="I20" s="296">
        <v>980</v>
      </c>
      <c r="J20" s="253"/>
      <c r="K20" s="254"/>
      <c r="L20" s="257">
        <f t="shared" si="0"/>
        <v>14480</v>
      </c>
      <c r="M20" s="305">
        <f>2023.9+11306.79</f>
        <v>13330.69</v>
      </c>
      <c r="N20" s="296">
        <f>95.76+847.99</f>
        <v>943.75</v>
      </c>
      <c r="O20" s="253"/>
      <c r="P20" s="253"/>
      <c r="Q20" s="255"/>
      <c r="R20" s="255"/>
      <c r="S20" s="258">
        <f t="shared" si="1"/>
        <v>14274.44</v>
      </c>
    </row>
    <row r="21" spans="1:19" ht="33.6" customHeight="1">
      <c r="A21" s="379" t="s">
        <v>433</v>
      </c>
      <c r="B21" s="252">
        <v>4.5999999999999996</v>
      </c>
      <c r="C21" s="253">
        <v>4.5999999999999996</v>
      </c>
      <c r="D21" s="254">
        <v>4.5999999999999996</v>
      </c>
      <c r="E21" s="255">
        <v>4.5999999999999996</v>
      </c>
      <c r="F21" s="253">
        <v>4.5999999999999996</v>
      </c>
      <c r="G21" s="256">
        <v>4.5999999999999996</v>
      </c>
      <c r="H21" s="252">
        <v>7450</v>
      </c>
      <c r="I21" s="253">
        <v>500</v>
      </c>
      <c r="J21" s="253"/>
      <c r="K21" s="254"/>
      <c r="L21" s="257">
        <f t="shared" si="0"/>
        <v>7950</v>
      </c>
      <c r="M21" s="252">
        <f>6353.44+196.29</f>
        <v>6549.73</v>
      </c>
      <c r="N21" s="253">
        <v>459.11</v>
      </c>
      <c r="O21" s="253">
        <v>365.4</v>
      </c>
      <c r="P21" s="253"/>
      <c r="Q21" s="255"/>
      <c r="R21" s="255"/>
      <c r="S21" s="258">
        <f t="shared" si="1"/>
        <v>7374.2399999999989</v>
      </c>
    </row>
    <row r="22" spans="1:19" ht="44.4" customHeight="1">
      <c r="A22" s="379" t="s">
        <v>434</v>
      </c>
      <c r="B22" s="252">
        <v>13.7</v>
      </c>
      <c r="C22" s="253">
        <v>13.7</v>
      </c>
      <c r="D22" s="254">
        <v>13.7</v>
      </c>
      <c r="E22" s="255">
        <v>13.7</v>
      </c>
      <c r="F22" s="253">
        <v>13.7</v>
      </c>
      <c r="G22" s="256">
        <v>13.7</v>
      </c>
      <c r="H22" s="252">
        <v>20650</v>
      </c>
      <c r="I22" s="253">
        <v>1100</v>
      </c>
      <c r="J22" s="253"/>
      <c r="K22" s="254">
        <v>4300</v>
      </c>
      <c r="L22" s="257">
        <f>SUM(H22:K22)</f>
        <v>26050</v>
      </c>
      <c r="M22" s="252">
        <f>4451.77+16094.05</f>
        <v>20545.82</v>
      </c>
      <c r="N22" s="253">
        <f>206.63+776.34</f>
        <v>982.97</v>
      </c>
      <c r="O22" s="253">
        <v>198.53</v>
      </c>
      <c r="P22" s="253">
        <v>4259.63</v>
      </c>
      <c r="Q22" s="255"/>
      <c r="R22" s="255"/>
      <c r="S22" s="258">
        <f t="shared" si="1"/>
        <v>25986.95</v>
      </c>
    </row>
    <row r="23" spans="1:19" ht="13.2" customHeight="1">
      <c r="A23" s="381" t="s">
        <v>435</v>
      </c>
      <c r="B23" s="252">
        <v>2</v>
      </c>
      <c r="C23" s="253">
        <v>2</v>
      </c>
      <c r="D23" s="254">
        <v>2</v>
      </c>
      <c r="E23" s="255">
        <v>2</v>
      </c>
      <c r="F23" s="253">
        <v>2</v>
      </c>
      <c r="G23" s="256">
        <v>2</v>
      </c>
      <c r="H23" s="252">
        <v>4300</v>
      </c>
      <c r="I23" s="253">
        <v>220</v>
      </c>
      <c r="J23" s="253"/>
      <c r="K23" s="254"/>
      <c r="L23" s="257">
        <f t="shared" si="0"/>
        <v>4520</v>
      </c>
      <c r="M23" s="252">
        <f>3235.29+1038.4</f>
        <v>4273.6900000000005</v>
      </c>
      <c r="N23" s="253">
        <f>131.93+51.92</f>
        <v>183.85000000000002</v>
      </c>
      <c r="O23" s="253"/>
      <c r="P23" s="253"/>
      <c r="Q23" s="255"/>
      <c r="R23" s="255"/>
      <c r="S23" s="258">
        <f t="shared" si="1"/>
        <v>4457.5400000000009</v>
      </c>
    </row>
    <row r="24" spans="1:19" ht="12" customHeight="1">
      <c r="A24" s="381" t="s">
        <v>436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3.2" customHeight="1">
      <c r="A25" s="381" t="s">
        <v>317</v>
      </c>
      <c r="B25" s="252">
        <v>6.75</v>
      </c>
      <c r="C25" s="253">
        <v>6.75</v>
      </c>
      <c r="D25" s="254">
        <v>6.75</v>
      </c>
      <c r="E25" s="255">
        <v>6.75</v>
      </c>
      <c r="F25" s="253">
        <v>6.75</v>
      </c>
      <c r="G25" s="256">
        <v>6.75</v>
      </c>
      <c r="H25" s="252">
        <v>11650</v>
      </c>
      <c r="I25" s="253">
        <v>850</v>
      </c>
      <c r="J25" s="253"/>
      <c r="K25" s="254"/>
      <c r="L25" s="257">
        <f t="shared" si="0"/>
        <v>12500</v>
      </c>
      <c r="M25" s="252">
        <v>11712.06</v>
      </c>
      <c r="N25" s="253">
        <v>776.2</v>
      </c>
      <c r="O25" s="253"/>
      <c r="P25" s="253"/>
      <c r="Q25" s="255"/>
      <c r="R25" s="255"/>
      <c r="S25" s="258">
        <f t="shared" si="1"/>
        <v>12488.26</v>
      </c>
    </row>
    <row r="26" spans="1:19" ht="24" customHeight="1">
      <c r="A26" s="382" t="s">
        <v>318</v>
      </c>
      <c r="B26" s="259">
        <v>2</v>
      </c>
      <c r="C26" s="260">
        <v>2</v>
      </c>
      <c r="D26" s="261">
        <v>2</v>
      </c>
      <c r="E26" s="262">
        <v>2</v>
      </c>
      <c r="F26" s="260">
        <v>2</v>
      </c>
      <c r="G26" s="263">
        <v>2</v>
      </c>
      <c r="H26" s="259">
        <v>2428</v>
      </c>
      <c r="I26" s="260"/>
      <c r="J26" s="260"/>
      <c r="K26" s="261"/>
      <c r="L26" s="257">
        <f t="shared" si="0"/>
        <v>2428</v>
      </c>
      <c r="M26" s="259">
        <v>2276.25</v>
      </c>
      <c r="N26" s="260"/>
      <c r="O26" s="260"/>
      <c r="P26" s="260"/>
      <c r="Q26" s="262"/>
      <c r="R26" s="262"/>
      <c r="S26" s="258">
        <f t="shared" si="1"/>
        <v>2276.25</v>
      </c>
    </row>
    <row r="27" spans="1:19">
      <c r="A27" s="383" t="s">
        <v>319</v>
      </c>
      <c r="B27" s="384">
        <f>SUM(B18,B20,B21,B22,B23,B24,B25)</f>
        <v>36.049999999999997</v>
      </c>
      <c r="C27" s="385">
        <f t="shared" ref="C27:S27" si="2">SUM(C18,C20,C21,C22,C23,C24,C25)</f>
        <v>36.049999999999997</v>
      </c>
      <c r="D27" s="385">
        <f t="shared" si="2"/>
        <v>36.049999999999997</v>
      </c>
      <c r="E27" s="385">
        <f t="shared" si="2"/>
        <v>36.049999999999997</v>
      </c>
      <c r="F27" s="385">
        <f t="shared" si="2"/>
        <v>36.049999999999997</v>
      </c>
      <c r="G27" s="386">
        <f t="shared" si="2"/>
        <v>36.049999999999997</v>
      </c>
      <c r="H27" s="384">
        <f t="shared" si="2"/>
        <v>67750</v>
      </c>
      <c r="I27" s="385">
        <f t="shared" si="2"/>
        <v>4950</v>
      </c>
      <c r="J27" s="385">
        <f t="shared" si="2"/>
        <v>0</v>
      </c>
      <c r="K27" s="385">
        <f t="shared" si="2"/>
        <v>4300</v>
      </c>
      <c r="L27" s="387">
        <f>SUM(L18,L20,L21,L22,L23,L24,L25)</f>
        <v>77000</v>
      </c>
      <c r="M27" s="384">
        <f t="shared" si="2"/>
        <v>66536.070000000007</v>
      </c>
      <c r="N27" s="385">
        <f t="shared" si="2"/>
        <v>4602.8100000000004</v>
      </c>
      <c r="O27" s="385">
        <f t="shared" si="2"/>
        <v>563.92999999999995</v>
      </c>
      <c r="P27" s="385">
        <f t="shared" si="2"/>
        <v>4259.63</v>
      </c>
      <c r="Q27" s="385">
        <f t="shared" si="2"/>
        <v>0</v>
      </c>
      <c r="R27" s="385">
        <f t="shared" si="2"/>
        <v>0</v>
      </c>
      <c r="S27" s="386">
        <f t="shared" si="2"/>
        <v>75962.44</v>
      </c>
    </row>
    <row r="28" spans="1:19" ht="27" customHeight="1" thickBot="1">
      <c r="A28" s="388" t="s">
        <v>431</v>
      </c>
      <c r="B28" s="389">
        <f>SUM(B19,B20,B21,B22)</f>
        <v>26.299999999999997</v>
      </c>
      <c r="C28" s="390">
        <f>SUM(C19,C20,C21,C22)</f>
        <v>26.299999999999997</v>
      </c>
      <c r="D28" s="390">
        <f t="shared" ref="D28:S28" si="3">SUM(D19,D20,D21,D22)</f>
        <v>26.299999999999997</v>
      </c>
      <c r="E28" s="390">
        <f t="shared" si="3"/>
        <v>26.299999999999997</v>
      </c>
      <c r="F28" s="390">
        <f t="shared" si="3"/>
        <v>26.299999999999997</v>
      </c>
      <c r="G28" s="391">
        <f t="shared" si="3"/>
        <v>26.299999999999997</v>
      </c>
      <c r="H28" s="389">
        <f t="shared" si="3"/>
        <v>48850</v>
      </c>
      <c r="I28" s="390">
        <f t="shared" si="3"/>
        <v>3540</v>
      </c>
      <c r="J28" s="390">
        <f t="shared" si="3"/>
        <v>0</v>
      </c>
      <c r="K28" s="390">
        <f t="shared" si="3"/>
        <v>4300</v>
      </c>
      <c r="L28" s="391">
        <f t="shared" si="3"/>
        <v>56690</v>
      </c>
      <c r="M28" s="389">
        <f t="shared" si="3"/>
        <v>47669.93</v>
      </c>
      <c r="N28" s="390">
        <f t="shared" si="3"/>
        <v>3314.12</v>
      </c>
      <c r="O28" s="390">
        <f t="shared" si="3"/>
        <v>563.92999999999995</v>
      </c>
      <c r="P28" s="390">
        <f t="shared" si="3"/>
        <v>4259.63</v>
      </c>
      <c r="Q28" s="390">
        <f t="shared" si="3"/>
        <v>0</v>
      </c>
      <c r="R28" s="390">
        <f t="shared" si="3"/>
        <v>0</v>
      </c>
      <c r="S28" s="391">
        <f t="shared" si="3"/>
        <v>55807.61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03" t="s">
        <v>216</v>
      </c>
      <c r="M30" s="603"/>
      <c r="N30" s="603"/>
      <c r="O30" s="603"/>
      <c r="P30" s="603"/>
      <c r="Q30" s="222"/>
      <c r="R30" s="222"/>
      <c r="S30" s="222"/>
    </row>
    <row r="31" spans="1:19">
      <c r="A31" s="574"/>
      <c r="B31" s="574"/>
      <c r="C31" s="313"/>
      <c r="D31" s="222"/>
      <c r="E31" s="222"/>
      <c r="F31" s="222"/>
      <c r="G31" s="604" t="s">
        <v>218</v>
      </c>
      <c r="H31" s="604"/>
      <c r="I31" s="264"/>
      <c r="J31" s="264"/>
      <c r="K31" s="264"/>
      <c r="L31" s="264"/>
      <c r="M31" s="267" t="s">
        <v>219</v>
      </c>
      <c r="N31" s="267"/>
      <c r="O31" s="313"/>
      <c r="P31" s="222"/>
      <c r="Q31" s="222"/>
      <c r="R31" s="222"/>
      <c r="S31" s="222"/>
    </row>
    <row r="32" spans="1:19" ht="1.2" customHeight="1">
      <c r="A32" s="313"/>
      <c r="B32" s="313"/>
      <c r="C32" s="313"/>
      <c r="D32" s="222"/>
      <c r="E32" s="222"/>
      <c r="F32" s="222"/>
      <c r="G32" s="222"/>
      <c r="H32" s="313"/>
      <c r="I32" s="222"/>
      <c r="J32" s="222"/>
      <c r="K32" s="228"/>
      <c r="L32" s="228"/>
      <c r="M32" s="313"/>
      <c r="N32" s="313"/>
      <c r="O32" s="313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03" t="s">
        <v>221</v>
      </c>
      <c r="M33" s="603"/>
      <c r="N33" s="603"/>
      <c r="O33" s="603"/>
      <c r="P33" s="603"/>
      <c r="Q33" s="222"/>
      <c r="R33" s="222"/>
      <c r="S33" s="222"/>
    </row>
    <row r="34" spans="1:19">
      <c r="A34" s="574"/>
      <c r="B34" s="574"/>
      <c r="C34" s="313"/>
      <c r="D34" s="222"/>
      <c r="E34" s="222"/>
      <c r="F34" s="222"/>
      <c r="G34" s="604" t="s">
        <v>218</v>
      </c>
      <c r="H34" s="604"/>
      <c r="I34" s="264"/>
      <c r="J34" s="264"/>
      <c r="K34" s="264"/>
      <c r="L34" s="264"/>
      <c r="M34" s="267" t="s">
        <v>219</v>
      </c>
      <c r="N34" s="267"/>
      <c r="O34" s="313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" right="0" top="0" bottom="0" header="0" footer="0"/>
  <pageSetup paperSize="9" scale="8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opLeftCell="A16" workbookViewId="0">
      <selection activeCell="D7" sqref="D7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88671875" customWidth="1"/>
    <col min="8" max="9" width="7.6640625" customWidth="1"/>
    <col min="10" max="10" width="8.109375" customWidth="1"/>
    <col min="13" max="13" width="7.5546875" customWidth="1"/>
    <col min="15" max="15" width="9.2187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07" t="s">
        <v>437</v>
      </c>
      <c r="P1" s="607"/>
      <c r="Q1" s="607"/>
      <c r="R1" s="607"/>
      <c r="S1" s="607"/>
    </row>
    <row r="2" spans="1:19" ht="15.6" customHeight="1">
      <c r="A2" s="222"/>
      <c r="B2" s="576" t="s">
        <v>273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223"/>
      <c r="O2" s="607"/>
      <c r="P2" s="607"/>
      <c r="Q2" s="607"/>
      <c r="R2" s="607"/>
      <c r="S2" s="607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77" t="s">
        <v>428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</row>
    <row r="6" spans="1:19">
      <c r="A6" s="316"/>
      <c r="B6" s="316"/>
      <c r="C6" s="316"/>
      <c r="D6" s="578" t="s">
        <v>447</v>
      </c>
      <c r="E6" s="579"/>
      <c r="F6" s="579"/>
      <c r="G6" s="579"/>
      <c r="H6" s="579"/>
      <c r="I6" s="579"/>
      <c r="J6" s="579"/>
      <c r="K6" s="579"/>
      <c r="L6" s="579"/>
      <c r="M6" s="226"/>
      <c r="N6" s="316"/>
      <c r="O6" s="316"/>
      <c r="P6" s="316"/>
      <c r="Q6" s="316"/>
      <c r="R6" s="316"/>
      <c r="S6" s="316"/>
    </row>
    <row r="7" spans="1:19" ht="14.4" customHeight="1">
      <c r="A7" s="316"/>
      <c r="B7" s="316"/>
      <c r="C7" s="316"/>
      <c r="D7" s="316"/>
      <c r="E7" s="580" t="s">
        <v>294</v>
      </c>
      <c r="F7" s="580"/>
      <c r="G7" s="580"/>
      <c r="H7" s="580"/>
      <c r="I7" s="580"/>
      <c r="J7" s="580"/>
      <c r="K7" s="580"/>
      <c r="L7" s="580"/>
      <c r="M7" s="226"/>
      <c r="N7" s="316"/>
      <c r="O7" s="316"/>
      <c r="P7" s="316"/>
      <c r="Q7" s="316"/>
      <c r="R7" s="316"/>
      <c r="S7" s="316"/>
    </row>
    <row r="8" spans="1:19" ht="6" customHeight="1">
      <c r="A8" s="227"/>
      <c r="B8" s="313"/>
      <c r="C8" s="313"/>
      <c r="D8" s="313"/>
      <c r="E8" s="313"/>
      <c r="F8" s="313"/>
      <c r="G8" s="313"/>
      <c r="H8" s="228"/>
      <c r="I8" s="228"/>
      <c r="J8" s="574"/>
      <c r="K8" s="574"/>
      <c r="L8" s="222"/>
      <c r="M8" s="222"/>
      <c r="N8" s="316"/>
      <c r="O8" s="316"/>
      <c r="P8" s="316"/>
      <c r="Q8" s="316"/>
      <c r="R8" s="316"/>
      <c r="S8" s="316"/>
    </row>
    <row r="9" spans="1:19">
      <c r="A9" s="230"/>
      <c r="B9" s="231"/>
      <c r="C9" s="231"/>
      <c r="D9" s="232"/>
      <c r="E9" s="313"/>
      <c r="F9" s="313"/>
      <c r="G9" s="313"/>
      <c r="H9" s="228"/>
      <c r="I9" s="233" t="s">
        <v>295</v>
      </c>
      <c r="J9" s="581" t="s">
        <v>296</v>
      </c>
      <c r="K9" s="581"/>
      <c r="L9" s="581"/>
      <c r="M9" s="581"/>
      <c r="N9" s="581"/>
      <c r="O9" s="581"/>
      <c r="P9" s="574"/>
      <c r="Q9" s="574"/>
      <c r="R9" s="582">
        <v>5</v>
      </c>
      <c r="S9" s="583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84"/>
      <c r="J10" s="584"/>
      <c r="K10" s="584"/>
      <c r="L10" s="584"/>
      <c r="M10" s="584"/>
      <c r="N10" s="584"/>
      <c r="O10" s="584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85" t="s">
        <v>429</v>
      </c>
      <c r="I11" s="585"/>
      <c r="J11" s="585"/>
      <c r="K11" s="585"/>
      <c r="L11" s="585"/>
      <c r="M11" s="585"/>
      <c r="N11" s="585"/>
      <c r="O11" s="585"/>
      <c r="P11" s="222"/>
      <c r="Q11" s="229"/>
      <c r="R11" s="582" t="s">
        <v>228</v>
      </c>
      <c r="S11" s="583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584" t="s">
        <v>440</v>
      </c>
      <c r="I12" s="584"/>
      <c r="J12" s="584"/>
      <c r="K12" s="584"/>
      <c r="L12" s="584"/>
      <c r="M12" s="584"/>
      <c r="N12" s="584"/>
      <c r="O12" s="586"/>
      <c r="P12" s="376">
        <v>10</v>
      </c>
      <c r="Q12" s="377" t="s">
        <v>25</v>
      </c>
      <c r="R12" s="378" t="s">
        <v>26</v>
      </c>
      <c r="S12" s="378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94" t="s">
        <v>298</v>
      </c>
      <c r="I13" s="242"/>
      <c r="J13" s="394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87" t="s">
        <v>299</v>
      </c>
      <c r="B14" s="590" t="s">
        <v>300</v>
      </c>
      <c r="C14" s="591"/>
      <c r="D14" s="591"/>
      <c r="E14" s="591"/>
      <c r="F14" s="591"/>
      <c r="G14" s="592"/>
      <c r="H14" s="593" t="s">
        <v>301</v>
      </c>
      <c r="I14" s="594"/>
      <c r="J14" s="594"/>
      <c r="K14" s="594"/>
      <c r="L14" s="595"/>
      <c r="M14" s="593" t="s">
        <v>302</v>
      </c>
      <c r="N14" s="594"/>
      <c r="O14" s="594"/>
      <c r="P14" s="594"/>
      <c r="Q14" s="594"/>
      <c r="R14" s="594"/>
      <c r="S14" s="595"/>
    </row>
    <row r="15" spans="1:19" ht="14.4" customHeight="1">
      <c r="A15" s="588"/>
      <c r="B15" s="596" t="s">
        <v>303</v>
      </c>
      <c r="C15" s="597"/>
      <c r="D15" s="597"/>
      <c r="E15" s="597" t="s">
        <v>304</v>
      </c>
      <c r="F15" s="597"/>
      <c r="G15" s="598"/>
      <c r="H15" s="599" t="s">
        <v>305</v>
      </c>
      <c r="I15" s="600" t="s">
        <v>306</v>
      </c>
      <c r="J15" s="600" t="s">
        <v>307</v>
      </c>
      <c r="K15" s="605" t="s">
        <v>308</v>
      </c>
      <c r="L15" s="606" t="s">
        <v>309</v>
      </c>
      <c r="M15" s="599" t="s">
        <v>305</v>
      </c>
      <c r="N15" s="600" t="s">
        <v>306</v>
      </c>
      <c r="O15" s="600" t="s">
        <v>307</v>
      </c>
      <c r="P15" s="605" t="s">
        <v>310</v>
      </c>
      <c r="Q15" s="600" t="s">
        <v>311</v>
      </c>
      <c r="R15" s="600" t="s">
        <v>312</v>
      </c>
      <c r="S15" s="601" t="s">
        <v>309</v>
      </c>
    </row>
    <row r="16" spans="1:19" ht="64.2" customHeight="1">
      <c r="A16" s="589"/>
      <c r="B16" s="315" t="s">
        <v>313</v>
      </c>
      <c r="C16" s="314" t="s">
        <v>314</v>
      </c>
      <c r="D16" s="314" t="s">
        <v>315</v>
      </c>
      <c r="E16" s="244" t="s">
        <v>313</v>
      </c>
      <c r="F16" s="314" t="s">
        <v>314</v>
      </c>
      <c r="G16" s="245" t="s">
        <v>316</v>
      </c>
      <c r="H16" s="599"/>
      <c r="I16" s="600"/>
      <c r="J16" s="600"/>
      <c r="K16" s="605"/>
      <c r="L16" s="606"/>
      <c r="M16" s="599"/>
      <c r="N16" s="600"/>
      <c r="O16" s="600"/>
      <c r="P16" s="605"/>
      <c r="Q16" s="600"/>
      <c r="R16" s="600"/>
      <c r="S16" s="602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79" t="s">
        <v>430</v>
      </c>
      <c r="B18" s="252"/>
      <c r="C18" s="253"/>
      <c r="D18" s="254"/>
      <c r="E18" s="255"/>
      <c r="F18" s="253"/>
      <c r="G18" s="256"/>
      <c r="H18" s="252"/>
      <c r="I18" s="253"/>
      <c r="J18" s="253"/>
      <c r="K18" s="254"/>
      <c r="L18" s="257">
        <f>SUM(H18:K18)</f>
        <v>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80" t="s">
        <v>431</v>
      </c>
      <c r="B19" s="252"/>
      <c r="C19" s="253"/>
      <c r="D19" s="254"/>
      <c r="E19" s="255"/>
      <c r="F19" s="253"/>
      <c r="G19" s="256"/>
      <c r="H19" s="252"/>
      <c r="I19" s="253"/>
      <c r="J19" s="253"/>
      <c r="K19" s="254"/>
      <c r="L19" s="257">
        <f t="shared" ref="L19:L26" si="0">SUM(H19:K19)</f>
        <v>0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79" t="s">
        <v>432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79" t="s">
        <v>433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79" t="s">
        <v>434</v>
      </c>
      <c r="B22" s="252">
        <v>0.1</v>
      </c>
      <c r="C22" s="253">
        <v>0.1</v>
      </c>
      <c r="D22" s="254">
        <v>0.1</v>
      </c>
      <c r="E22" s="255">
        <v>0.1</v>
      </c>
      <c r="F22" s="253">
        <v>0.1</v>
      </c>
      <c r="G22" s="256">
        <v>0.1</v>
      </c>
      <c r="H22" s="252">
        <v>175</v>
      </c>
      <c r="I22" s="253">
        <v>10</v>
      </c>
      <c r="J22" s="253"/>
      <c r="K22" s="254"/>
      <c r="L22" s="257">
        <f t="shared" si="0"/>
        <v>185</v>
      </c>
      <c r="M22" s="252">
        <v>171.42</v>
      </c>
      <c r="N22" s="253">
        <v>8.58</v>
      </c>
      <c r="O22" s="253"/>
      <c r="P22" s="253"/>
      <c r="Q22" s="255"/>
      <c r="R22" s="255"/>
      <c r="S22" s="257">
        <f t="shared" si="1"/>
        <v>180</v>
      </c>
    </row>
    <row r="23" spans="1:19" ht="16.8" customHeight="1">
      <c r="A23" s="381" t="s">
        <v>435</v>
      </c>
      <c r="B23" s="252">
        <v>0.5</v>
      </c>
      <c r="C23" s="253">
        <v>0.5</v>
      </c>
      <c r="D23" s="254">
        <v>0.5</v>
      </c>
      <c r="E23" s="255">
        <v>0.5</v>
      </c>
      <c r="F23" s="253">
        <v>0.5</v>
      </c>
      <c r="G23" s="256">
        <v>0.5</v>
      </c>
      <c r="H23" s="252">
        <v>1065</v>
      </c>
      <c r="I23" s="253">
        <v>50</v>
      </c>
      <c r="J23" s="253"/>
      <c r="K23" s="254"/>
      <c r="L23" s="257">
        <f t="shared" si="0"/>
        <v>1115</v>
      </c>
      <c r="M23" s="252">
        <v>1030.46</v>
      </c>
      <c r="N23" s="253">
        <v>40.93</v>
      </c>
      <c r="O23" s="253"/>
      <c r="P23" s="253"/>
      <c r="Q23" s="255"/>
      <c r="R23" s="255"/>
      <c r="S23" s="257">
        <f t="shared" si="1"/>
        <v>1071.3900000000001</v>
      </c>
    </row>
    <row r="24" spans="1:19" ht="16.8" customHeight="1">
      <c r="A24" s="381" t="s">
        <v>436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81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7">
        <f t="shared" si="1"/>
        <v>0</v>
      </c>
    </row>
    <row r="26" spans="1:19" ht="26.4" customHeight="1">
      <c r="A26" s="382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83" t="s">
        <v>319</v>
      </c>
      <c r="B27" s="384">
        <f>SUM(B18,B20,B21,B22,B23,B24,B25)</f>
        <v>0.6</v>
      </c>
      <c r="C27" s="385">
        <f t="shared" ref="C27:S27" si="2">SUM(C18,C20,C21,C22,C23,C24,C25)</f>
        <v>0.6</v>
      </c>
      <c r="D27" s="385">
        <f t="shared" si="2"/>
        <v>0.6</v>
      </c>
      <c r="E27" s="385">
        <f t="shared" si="2"/>
        <v>0.6</v>
      </c>
      <c r="F27" s="385">
        <f t="shared" si="2"/>
        <v>0.6</v>
      </c>
      <c r="G27" s="386">
        <f t="shared" si="2"/>
        <v>0.6</v>
      </c>
      <c r="H27" s="384">
        <f t="shared" si="2"/>
        <v>1240</v>
      </c>
      <c r="I27" s="385">
        <f t="shared" si="2"/>
        <v>60</v>
      </c>
      <c r="J27" s="385">
        <f t="shared" si="2"/>
        <v>0</v>
      </c>
      <c r="K27" s="385">
        <f t="shared" si="2"/>
        <v>0</v>
      </c>
      <c r="L27" s="386">
        <f t="shared" si="2"/>
        <v>1300</v>
      </c>
      <c r="M27" s="384">
        <f t="shared" si="2"/>
        <v>1201.8800000000001</v>
      </c>
      <c r="N27" s="385">
        <f t="shared" si="2"/>
        <v>49.51</v>
      </c>
      <c r="O27" s="385">
        <f t="shared" si="2"/>
        <v>0</v>
      </c>
      <c r="P27" s="385">
        <f t="shared" si="2"/>
        <v>0</v>
      </c>
      <c r="Q27" s="385">
        <f t="shared" si="2"/>
        <v>0</v>
      </c>
      <c r="R27" s="385">
        <f t="shared" si="2"/>
        <v>0</v>
      </c>
      <c r="S27" s="386">
        <f t="shared" si="2"/>
        <v>1251.3900000000001</v>
      </c>
    </row>
    <row r="28" spans="1:19" ht="28.2" customHeight="1" thickBot="1">
      <c r="A28" s="388" t="s">
        <v>431</v>
      </c>
      <c r="B28" s="389">
        <f>SUM(B19,B20,B21,B22)</f>
        <v>0.1</v>
      </c>
      <c r="C28" s="390">
        <f>SUM(C19,C20,C21,C22)</f>
        <v>0.1</v>
      </c>
      <c r="D28" s="390">
        <f t="shared" ref="D28:S28" si="3">SUM(D19,D20,D21,D22)</f>
        <v>0.1</v>
      </c>
      <c r="E28" s="390">
        <f t="shared" si="3"/>
        <v>0.1</v>
      </c>
      <c r="F28" s="390">
        <f t="shared" si="3"/>
        <v>0.1</v>
      </c>
      <c r="G28" s="391">
        <f t="shared" si="3"/>
        <v>0.1</v>
      </c>
      <c r="H28" s="389">
        <f t="shared" si="3"/>
        <v>175</v>
      </c>
      <c r="I28" s="390">
        <f t="shared" si="3"/>
        <v>10</v>
      </c>
      <c r="J28" s="390">
        <f t="shared" si="3"/>
        <v>0</v>
      </c>
      <c r="K28" s="390">
        <f t="shared" si="3"/>
        <v>0</v>
      </c>
      <c r="L28" s="391">
        <f t="shared" si="3"/>
        <v>185</v>
      </c>
      <c r="M28" s="389">
        <f t="shared" si="3"/>
        <v>171.42</v>
      </c>
      <c r="N28" s="390">
        <f t="shared" si="3"/>
        <v>8.58</v>
      </c>
      <c r="O28" s="390">
        <f t="shared" si="3"/>
        <v>0</v>
      </c>
      <c r="P28" s="390">
        <f t="shared" si="3"/>
        <v>0</v>
      </c>
      <c r="Q28" s="390">
        <f t="shared" si="3"/>
        <v>0</v>
      </c>
      <c r="R28" s="390">
        <f t="shared" si="3"/>
        <v>0</v>
      </c>
      <c r="S28" s="391">
        <f t="shared" si="3"/>
        <v>180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03" t="s">
        <v>216</v>
      </c>
      <c r="M30" s="603"/>
      <c r="N30" s="603"/>
      <c r="O30" s="603"/>
      <c r="P30" s="603"/>
      <c r="Q30" s="222"/>
      <c r="R30" s="222"/>
      <c r="S30" s="222"/>
    </row>
    <row r="31" spans="1:19">
      <c r="A31" s="574"/>
      <c r="B31" s="574"/>
      <c r="C31" s="313"/>
      <c r="D31" s="222"/>
      <c r="E31" s="222"/>
      <c r="F31" s="222"/>
      <c r="G31" s="604" t="s">
        <v>218</v>
      </c>
      <c r="H31" s="604"/>
      <c r="I31" s="264"/>
      <c r="J31" s="264"/>
      <c r="K31" s="264"/>
      <c r="L31" s="264"/>
      <c r="M31" s="267" t="s">
        <v>219</v>
      </c>
      <c r="N31" s="267"/>
      <c r="O31" s="313"/>
      <c r="P31" s="222"/>
      <c r="Q31" s="222"/>
      <c r="R31" s="222"/>
      <c r="S31" s="222"/>
    </row>
    <row r="32" spans="1:19" ht="4.8" customHeight="1">
      <c r="A32" s="313"/>
      <c r="B32" s="313"/>
      <c r="C32" s="313"/>
      <c r="D32" s="222"/>
      <c r="E32" s="222"/>
      <c r="F32" s="222"/>
      <c r="G32" s="222"/>
      <c r="H32" s="313"/>
      <c r="I32" s="222"/>
      <c r="J32" s="222"/>
      <c r="K32" s="228"/>
      <c r="L32" s="228"/>
      <c r="M32" s="313"/>
      <c r="N32" s="313"/>
      <c r="O32" s="313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03" t="s">
        <v>221</v>
      </c>
      <c r="M33" s="603"/>
      <c r="N33" s="603"/>
      <c r="O33" s="603"/>
      <c r="P33" s="603"/>
      <c r="Q33" s="222"/>
      <c r="R33" s="222"/>
      <c r="S33" s="222"/>
    </row>
    <row r="34" spans="1:19">
      <c r="A34" s="574"/>
      <c r="B34" s="574"/>
      <c r="C34" s="313"/>
      <c r="D34" s="222"/>
      <c r="E34" s="222"/>
      <c r="F34" s="222"/>
      <c r="G34" s="604" t="s">
        <v>218</v>
      </c>
      <c r="H34" s="604"/>
      <c r="I34" s="264"/>
      <c r="J34" s="264"/>
      <c r="K34" s="264"/>
      <c r="L34" s="264"/>
      <c r="M34" s="267" t="s">
        <v>219</v>
      </c>
      <c r="N34" s="267"/>
      <c r="O34" s="313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11811023622047245" right="0" top="0" bottom="0" header="0.11811023622047245" footer="0.11811023622047245"/>
  <pageSetup paperSize="9" scale="8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abSelected="1" topLeftCell="A10" workbookViewId="0">
      <selection activeCell="C32" sqref="C32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4" width="8.109375" customWidth="1"/>
    <col min="17" max="17" width="6.88671875" customWidth="1"/>
    <col min="18" max="18" width="6.4414062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07" t="s">
        <v>437</v>
      </c>
      <c r="P1" s="607"/>
      <c r="Q1" s="607"/>
      <c r="R1" s="607"/>
      <c r="S1" s="607"/>
    </row>
    <row r="2" spans="1:19" ht="15.6" customHeight="1">
      <c r="A2" s="222"/>
      <c r="B2" s="576" t="s">
        <v>273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223"/>
      <c r="O2" s="607"/>
      <c r="P2" s="607"/>
      <c r="Q2" s="607"/>
      <c r="R2" s="607"/>
      <c r="S2" s="607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77" t="s">
        <v>428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</row>
    <row r="6" spans="1:19">
      <c r="A6" s="316"/>
      <c r="B6" s="316"/>
      <c r="C6" s="316"/>
      <c r="D6" s="578" t="s">
        <v>447</v>
      </c>
      <c r="E6" s="579"/>
      <c r="F6" s="579"/>
      <c r="G6" s="579"/>
      <c r="H6" s="579"/>
      <c r="I6" s="579"/>
      <c r="J6" s="579"/>
      <c r="K6" s="579"/>
      <c r="L6" s="579"/>
      <c r="M6" s="226"/>
      <c r="N6" s="316"/>
      <c r="O6" s="316"/>
      <c r="P6" s="316"/>
      <c r="Q6" s="316"/>
      <c r="R6" s="316"/>
      <c r="S6" s="316"/>
    </row>
    <row r="7" spans="1:19" ht="14.4" customHeight="1">
      <c r="A7" s="316"/>
      <c r="B7" s="316"/>
      <c r="C7" s="316"/>
      <c r="D7" s="316"/>
      <c r="E7" s="580" t="s">
        <v>294</v>
      </c>
      <c r="F7" s="580"/>
      <c r="G7" s="580"/>
      <c r="H7" s="580"/>
      <c r="I7" s="580"/>
      <c r="J7" s="580"/>
      <c r="K7" s="580"/>
      <c r="L7" s="580"/>
      <c r="M7" s="226"/>
      <c r="N7" s="316"/>
      <c r="O7" s="316"/>
      <c r="P7" s="316"/>
      <c r="Q7" s="316"/>
      <c r="R7" s="316"/>
      <c r="S7" s="316"/>
    </row>
    <row r="8" spans="1:19">
      <c r="A8" s="227"/>
      <c r="B8" s="313"/>
      <c r="C8" s="313"/>
      <c r="D8" s="313"/>
      <c r="E8" s="313"/>
      <c r="F8" s="313"/>
      <c r="G8" s="313"/>
      <c r="H8" s="228"/>
      <c r="I8" s="228"/>
      <c r="J8" s="574"/>
      <c r="K8" s="574"/>
      <c r="L8" s="222"/>
      <c r="M8" s="222"/>
      <c r="N8" s="316"/>
      <c r="O8" s="316"/>
      <c r="P8" s="316"/>
      <c r="Q8" s="316"/>
      <c r="R8" s="316"/>
      <c r="S8" s="316"/>
    </row>
    <row r="9" spans="1:19">
      <c r="A9" s="230"/>
      <c r="B9" s="231"/>
      <c r="C9" s="231"/>
      <c r="D9" s="232"/>
      <c r="E9" s="313"/>
      <c r="F9" s="313"/>
      <c r="G9" s="313"/>
      <c r="H9" s="228"/>
      <c r="I9" s="233" t="s">
        <v>295</v>
      </c>
      <c r="J9" s="581" t="s">
        <v>296</v>
      </c>
      <c r="K9" s="581"/>
      <c r="L9" s="581"/>
      <c r="M9" s="581"/>
      <c r="N9" s="581"/>
      <c r="O9" s="581"/>
      <c r="P9" s="574"/>
      <c r="Q9" s="574"/>
      <c r="R9" s="582">
        <v>5</v>
      </c>
      <c r="S9" s="583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84"/>
      <c r="J10" s="584"/>
      <c r="K10" s="584"/>
      <c r="L10" s="584"/>
      <c r="M10" s="584"/>
      <c r="N10" s="584"/>
      <c r="O10" s="584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85" t="s">
        <v>429</v>
      </c>
      <c r="I11" s="585"/>
      <c r="J11" s="585"/>
      <c r="K11" s="585"/>
      <c r="L11" s="585"/>
      <c r="M11" s="585"/>
      <c r="N11" s="585"/>
      <c r="O11" s="585"/>
      <c r="P11" s="222"/>
      <c r="Q11" s="229"/>
      <c r="R11" s="582" t="s">
        <v>223</v>
      </c>
      <c r="S11" s="583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08" t="s">
        <v>226</v>
      </c>
      <c r="I12" s="608"/>
      <c r="J12" s="608"/>
      <c r="K12" s="608"/>
      <c r="L12" s="608"/>
      <c r="M12" s="608"/>
      <c r="N12" s="608"/>
      <c r="O12" s="609"/>
      <c r="P12" s="376">
        <v>10</v>
      </c>
      <c r="Q12" s="377" t="s">
        <v>25</v>
      </c>
      <c r="R12" s="378" t="s">
        <v>26</v>
      </c>
      <c r="S12" s="378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87" t="s">
        <v>299</v>
      </c>
      <c r="B14" s="590" t="s">
        <v>300</v>
      </c>
      <c r="C14" s="591"/>
      <c r="D14" s="591"/>
      <c r="E14" s="591"/>
      <c r="F14" s="591"/>
      <c r="G14" s="592"/>
      <c r="H14" s="593" t="s">
        <v>301</v>
      </c>
      <c r="I14" s="594"/>
      <c r="J14" s="594"/>
      <c r="K14" s="594"/>
      <c r="L14" s="595"/>
      <c r="M14" s="593" t="s">
        <v>302</v>
      </c>
      <c r="N14" s="594"/>
      <c r="O14" s="594"/>
      <c r="P14" s="594"/>
      <c r="Q14" s="594"/>
      <c r="R14" s="594"/>
      <c r="S14" s="595"/>
    </row>
    <row r="15" spans="1:19" ht="14.4" customHeight="1">
      <c r="A15" s="588"/>
      <c r="B15" s="596" t="s">
        <v>303</v>
      </c>
      <c r="C15" s="597"/>
      <c r="D15" s="597"/>
      <c r="E15" s="597" t="s">
        <v>304</v>
      </c>
      <c r="F15" s="597"/>
      <c r="G15" s="598"/>
      <c r="H15" s="599" t="s">
        <v>305</v>
      </c>
      <c r="I15" s="600" t="s">
        <v>306</v>
      </c>
      <c r="J15" s="600" t="s">
        <v>307</v>
      </c>
      <c r="K15" s="605" t="s">
        <v>308</v>
      </c>
      <c r="L15" s="606" t="s">
        <v>309</v>
      </c>
      <c r="M15" s="599" t="s">
        <v>305</v>
      </c>
      <c r="N15" s="600" t="s">
        <v>306</v>
      </c>
      <c r="O15" s="600" t="s">
        <v>307</v>
      </c>
      <c r="P15" s="605" t="s">
        <v>310</v>
      </c>
      <c r="Q15" s="600" t="s">
        <v>311</v>
      </c>
      <c r="R15" s="600" t="s">
        <v>312</v>
      </c>
      <c r="S15" s="601" t="s">
        <v>309</v>
      </c>
    </row>
    <row r="16" spans="1:19" ht="64.2" customHeight="1">
      <c r="A16" s="589"/>
      <c r="B16" s="315" t="s">
        <v>313</v>
      </c>
      <c r="C16" s="314" t="s">
        <v>314</v>
      </c>
      <c r="D16" s="314" t="s">
        <v>315</v>
      </c>
      <c r="E16" s="244" t="s">
        <v>313</v>
      </c>
      <c r="F16" s="314" t="s">
        <v>314</v>
      </c>
      <c r="G16" s="245" t="s">
        <v>316</v>
      </c>
      <c r="H16" s="599"/>
      <c r="I16" s="600"/>
      <c r="J16" s="600"/>
      <c r="K16" s="605"/>
      <c r="L16" s="606"/>
      <c r="M16" s="599"/>
      <c r="N16" s="600"/>
      <c r="O16" s="600"/>
      <c r="P16" s="605"/>
      <c r="Q16" s="600"/>
      <c r="R16" s="600"/>
      <c r="S16" s="602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2.4" customHeight="1">
      <c r="A18" s="379" t="s">
        <v>430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2867</v>
      </c>
      <c r="I18" s="253">
        <v>350</v>
      </c>
      <c r="J18" s="253"/>
      <c r="K18" s="254"/>
      <c r="L18" s="257">
        <f>SUM(H18:K18)</f>
        <v>3217</v>
      </c>
      <c r="M18" s="252">
        <v>2140.16</v>
      </c>
      <c r="N18" s="253">
        <v>254.14</v>
      </c>
      <c r="O18" s="253"/>
      <c r="P18" s="253"/>
      <c r="Q18" s="255"/>
      <c r="R18" s="255"/>
      <c r="S18" s="258">
        <f>SUM(M18:R18)</f>
        <v>2394.2999999999997</v>
      </c>
    </row>
    <row r="19" spans="1:19" ht="24" customHeight="1">
      <c r="A19" s="380" t="s">
        <v>431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2867</v>
      </c>
      <c r="I19" s="253">
        <v>350</v>
      </c>
      <c r="J19" s="253"/>
      <c r="K19" s="254"/>
      <c r="L19" s="257">
        <f t="shared" ref="L19:L26" si="0">SUM(H19:K19)</f>
        <v>3217</v>
      </c>
      <c r="M19" s="252">
        <v>2140.16</v>
      </c>
      <c r="N19" s="253">
        <v>254.14</v>
      </c>
      <c r="O19" s="253"/>
      <c r="P19" s="253"/>
      <c r="Q19" s="255"/>
      <c r="R19" s="255"/>
      <c r="S19" s="258">
        <f t="shared" ref="S19:S26" si="1">SUM(M19:R19)</f>
        <v>2394.2999999999997</v>
      </c>
    </row>
    <row r="20" spans="1:19" ht="19.2" customHeight="1">
      <c r="A20" s="379" t="s">
        <v>432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3" customHeight="1">
      <c r="A21" s="379" t="s">
        <v>433</v>
      </c>
      <c r="B21" s="252">
        <v>0.25</v>
      </c>
      <c r="C21" s="253">
        <v>0.25</v>
      </c>
      <c r="D21" s="254">
        <v>0.25</v>
      </c>
      <c r="E21" s="255">
        <v>0.25</v>
      </c>
      <c r="F21" s="253">
        <v>0.25</v>
      </c>
      <c r="G21" s="256">
        <v>0.25</v>
      </c>
      <c r="H21" s="252">
        <v>617</v>
      </c>
      <c r="I21" s="253">
        <v>33</v>
      </c>
      <c r="J21" s="253"/>
      <c r="K21" s="254"/>
      <c r="L21" s="257">
        <f t="shared" si="0"/>
        <v>650</v>
      </c>
      <c r="M21" s="252">
        <v>420.4</v>
      </c>
      <c r="N21" s="253">
        <v>20.23</v>
      </c>
      <c r="O21" s="253"/>
      <c r="P21" s="253"/>
      <c r="Q21" s="255"/>
      <c r="R21" s="255"/>
      <c r="S21" s="258">
        <f t="shared" si="1"/>
        <v>440.63</v>
      </c>
    </row>
    <row r="22" spans="1:19" ht="33.6" customHeight="1">
      <c r="A22" s="379" t="s">
        <v>434</v>
      </c>
      <c r="B22" s="252">
        <v>8</v>
      </c>
      <c r="C22" s="253">
        <v>8</v>
      </c>
      <c r="D22" s="254">
        <v>8</v>
      </c>
      <c r="E22" s="255">
        <v>8</v>
      </c>
      <c r="F22" s="253">
        <v>8</v>
      </c>
      <c r="G22" s="256">
        <v>8</v>
      </c>
      <c r="H22" s="252">
        <v>7909</v>
      </c>
      <c r="I22" s="253">
        <v>650</v>
      </c>
      <c r="J22" s="253"/>
      <c r="K22" s="254">
        <v>7364</v>
      </c>
      <c r="L22" s="257">
        <f t="shared" si="0"/>
        <v>15923</v>
      </c>
      <c r="M22" s="252">
        <v>7769.89</v>
      </c>
      <c r="N22" s="253">
        <v>604.12</v>
      </c>
      <c r="O22" s="253"/>
      <c r="P22" s="253">
        <v>7363.94</v>
      </c>
      <c r="Q22" s="255"/>
      <c r="R22" s="255"/>
      <c r="S22" s="257">
        <f t="shared" si="1"/>
        <v>15737.95</v>
      </c>
    </row>
    <row r="23" spans="1:19" ht="13.2" customHeight="1">
      <c r="A23" s="381" t="s">
        <v>435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7">
        <f t="shared" si="1"/>
        <v>0</v>
      </c>
    </row>
    <row r="24" spans="1:19" ht="13.8" customHeight="1">
      <c r="A24" s="381" t="s">
        <v>436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2.6" customHeight="1">
      <c r="A25" s="381" t="s">
        <v>317</v>
      </c>
      <c r="B25" s="252">
        <v>1.5</v>
      </c>
      <c r="C25" s="253">
        <v>1.5</v>
      </c>
      <c r="D25" s="254">
        <v>1.5</v>
      </c>
      <c r="E25" s="255">
        <v>1.5</v>
      </c>
      <c r="F25" s="253">
        <v>1.5</v>
      </c>
      <c r="G25" s="256">
        <v>1.5</v>
      </c>
      <c r="H25" s="252">
        <v>2150</v>
      </c>
      <c r="I25" s="253">
        <v>60</v>
      </c>
      <c r="J25" s="253"/>
      <c r="K25" s="254"/>
      <c r="L25" s="257">
        <f t="shared" si="0"/>
        <v>2210</v>
      </c>
      <c r="M25" s="252">
        <v>2127.88</v>
      </c>
      <c r="N25" s="253">
        <v>49.95</v>
      </c>
      <c r="O25" s="253"/>
      <c r="P25" s="253"/>
      <c r="Q25" s="255"/>
      <c r="R25" s="255"/>
      <c r="S25" s="257">
        <f t="shared" si="1"/>
        <v>2177.83</v>
      </c>
    </row>
    <row r="26" spans="1:19" ht="22.8" customHeight="1">
      <c r="A26" s="382" t="s">
        <v>318</v>
      </c>
      <c r="B26" s="259">
        <v>0.75</v>
      </c>
      <c r="C26" s="260">
        <v>0.75</v>
      </c>
      <c r="D26" s="261">
        <v>0.75</v>
      </c>
      <c r="E26" s="262">
        <v>0.75</v>
      </c>
      <c r="F26" s="260">
        <v>0.75</v>
      </c>
      <c r="G26" s="263">
        <v>0.75</v>
      </c>
      <c r="H26" s="259">
        <v>911</v>
      </c>
      <c r="I26" s="260"/>
      <c r="J26" s="260"/>
      <c r="K26" s="261"/>
      <c r="L26" s="257">
        <f t="shared" si="0"/>
        <v>911</v>
      </c>
      <c r="M26" s="259">
        <v>789.1</v>
      </c>
      <c r="N26" s="260"/>
      <c r="O26" s="260"/>
      <c r="P26" s="260"/>
      <c r="Q26" s="262"/>
      <c r="R26" s="262"/>
      <c r="S26" s="257">
        <f t="shared" si="1"/>
        <v>789.1</v>
      </c>
    </row>
    <row r="27" spans="1:19">
      <c r="A27" s="383" t="s">
        <v>319</v>
      </c>
      <c r="B27" s="384">
        <f>SUM(B18,B20,B21,B22,B23,B24,B25)</f>
        <v>10.75</v>
      </c>
      <c r="C27" s="385">
        <f t="shared" ref="C27:S27" si="2">SUM(C18,C20,C21,C22,C23,C24,C25)</f>
        <v>10.75</v>
      </c>
      <c r="D27" s="385">
        <f t="shared" si="2"/>
        <v>10.75</v>
      </c>
      <c r="E27" s="385">
        <f t="shared" si="2"/>
        <v>10.75</v>
      </c>
      <c r="F27" s="385">
        <f t="shared" si="2"/>
        <v>10.75</v>
      </c>
      <c r="G27" s="386">
        <f t="shared" si="2"/>
        <v>10.75</v>
      </c>
      <c r="H27" s="384">
        <f t="shared" si="2"/>
        <v>13543</v>
      </c>
      <c r="I27" s="385">
        <f t="shared" si="2"/>
        <v>1093</v>
      </c>
      <c r="J27" s="385">
        <f t="shared" si="2"/>
        <v>0</v>
      </c>
      <c r="K27" s="385">
        <f t="shared" si="2"/>
        <v>7364</v>
      </c>
      <c r="L27" s="386">
        <f t="shared" si="2"/>
        <v>22000</v>
      </c>
      <c r="M27" s="384">
        <f t="shared" si="2"/>
        <v>12458.330000000002</v>
      </c>
      <c r="N27" s="385">
        <f t="shared" si="2"/>
        <v>928.44</v>
      </c>
      <c r="O27" s="385">
        <f t="shared" si="2"/>
        <v>0</v>
      </c>
      <c r="P27" s="385">
        <f t="shared" si="2"/>
        <v>7363.94</v>
      </c>
      <c r="Q27" s="385">
        <f t="shared" si="2"/>
        <v>0</v>
      </c>
      <c r="R27" s="385">
        <f t="shared" si="2"/>
        <v>0</v>
      </c>
      <c r="S27" s="392">
        <f t="shared" si="2"/>
        <v>20750.71</v>
      </c>
    </row>
    <row r="28" spans="1:19" ht="27.6" customHeight="1" thickBot="1">
      <c r="A28" s="388" t="s">
        <v>431</v>
      </c>
      <c r="B28" s="389">
        <f>SUM(B19,B20,B21,B22)</f>
        <v>9.25</v>
      </c>
      <c r="C28" s="390">
        <f>SUM(C19,C20,C21,C22)</f>
        <v>9.25</v>
      </c>
      <c r="D28" s="390">
        <f t="shared" ref="D28:S28" si="3">SUM(D19,D20,D21,D22)</f>
        <v>9.25</v>
      </c>
      <c r="E28" s="390">
        <f t="shared" si="3"/>
        <v>9.25</v>
      </c>
      <c r="F28" s="390">
        <f t="shared" si="3"/>
        <v>9.25</v>
      </c>
      <c r="G28" s="391">
        <f t="shared" si="3"/>
        <v>9.25</v>
      </c>
      <c r="H28" s="389">
        <f t="shared" si="3"/>
        <v>11393</v>
      </c>
      <c r="I28" s="390">
        <f t="shared" si="3"/>
        <v>1033</v>
      </c>
      <c r="J28" s="390">
        <f t="shared" si="3"/>
        <v>0</v>
      </c>
      <c r="K28" s="390">
        <f t="shared" si="3"/>
        <v>7364</v>
      </c>
      <c r="L28" s="391">
        <f t="shared" si="3"/>
        <v>19790</v>
      </c>
      <c r="M28" s="389">
        <f t="shared" si="3"/>
        <v>10330.450000000001</v>
      </c>
      <c r="N28" s="390">
        <f t="shared" si="3"/>
        <v>878.49</v>
      </c>
      <c r="O28" s="390">
        <f t="shared" si="3"/>
        <v>0</v>
      </c>
      <c r="P28" s="390">
        <f t="shared" si="3"/>
        <v>7363.94</v>
      </c>
      <c r="Q28" s="390">
        <f t="shared" si="3"/>
        <v>0</v>
      </c>
      <c r="R28" s="390">
        <f t="shared" si="3"/>
        <v>0</v>
      </c>
      <c r="S28" s="393">
        <f t="shared" si="3"/>
        <v>18572.88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03" t="s">
        <v>216</v>
      </c>
      <c r="M30" s="603"/>
      <c r="N30" s="603"/>
      <c r="O30" s="603"/>
      <c r="P30" s="603"/>
      <c r="Q30" s="222"/>
      <c r="R30" s="222"/>
      <c r="S30" s="222"/>
    </row>
    <row r="31" spans="1:19">
      <c r="A31" s="574"/>
      <c r="B31" s="574"/>
      <c r="C31" s="313"/>
      <c r="D31" s="222"/>
      <c r="E31" s="222"/>
      <c r="F31" s="222"/>
      <c r="G31" s="604" t="s">
        <v>218</v>
      </c>
      <c r="H31" s="604"/>
      <c r="I31" s="264"/>
      <c r="J31" s="264"/>
      <c r="K31" s="264"/>
      <c r="L31" s="264"/>
      <c r="M31" s="267" t="s">
        <v>219</v>
      </c>
      <c r="N31" s="267"/>
      <c r="O31" s="313"/>
      <c r="P31" s="222"/>
      <c r="Q31" s="222"/>
      <c r="R31" s="222"/>
      <c r="S31" s="222"/>
    </row>
    <row r="32" spans="1:19">
      <c r="A32" s="313"/>
      <c r="B32" s="313"/>
      <c r="C32" s="313"/>
      <c r="D32" s="222"/>
      <c r="E32" s="222"/>
      <c r="F32" s="222"/>
      <c r="G32" s="222"/>
      <c r="H32" s="313"/>
      <c r="I32" s="222"/>
      <c r="J32" s="222"/>
      <c r="K32" s="228"/>
      <c r="L32" s="228"/>
      <c r="M32" s="313"/>
      <c r="N32" s="313"/>
      <c r="O32" s="313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03" t="s">
        <v>221</v>
      </c>
      <c r="M33" s="603"/>
      <c r="N33" s="603"/>
      <c r="O33" s="603"/>
      <c r="P33" s="603"/>
      <c r="Q33" s="222"/>
      <c r="R33" s="222"/>
      <c r="S33" s="222"/>
    </row>
    <row r="34" spans="1:19">
      <c r="A34" s="574"/>
      <c r="B34" s="574"/>
      <c r="C34" s="313"/>
      <c r="D34" s="222"/>
      <c r="E34" s="222"/>
      <c r="F34" s="222"/>
      <c r="G34" s="604" t="s">
        <v>218</v>
      </c>
      <c r="H34" s="604"/>
      <c r="I34" s="264"/>
      <c r="J34" s="264"/>
      <c r="K34" s="264"/>
      <c r="L34" s="264"/>
      <c r="M34" s="267" t="s">
        <v>219</v>
      </c>
      <c r="N34" s="267"/>
      <c r="O34" s="313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19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11811023622047245" right="0.11811023622047245" top="0" bottom="0" header="0.19685039370078741" footer="0"/>
  <pageSetup paperSize="9" scale="8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opLeftCell="A7" workbookViewId="0">
      <selection activeCell="D7" sqref="D7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8.21875" customWidth="1"/>
    <col min="17" max="17" width="7.5546875" customWidth="1"/>
    <col min="18" max="18" width="5.88671875" customWidth="1"/>
    <col min="19" max="19" width="8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07" t="s">
        <v>438</v>
      </c>
      <c r="P1" s="607"/>
      <c r="Q1" s="607"/>
      <c r="R1" s="607"/>
      <c r="S1" s="607"/>
    </row>
    <row r="2" spans="1:19" ht="15.6" customHeight="1">
      <c r="A2" s="222"/>
      <c r="B2" s="576" t="s">
        <v>273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223"/>
      <c r="O2" s="607"/>
      <c r="P2" s="607"/>
      <c r="Q2" s="607"/>
      <c r="R2" s="607"/>
      <c r="S2" s="607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77" t="s">
        <v>428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</row>
    <row r="6" spans="1:19">
      <c r="A6" s="316"/>
      <c r="B6" s="316"/>
      <c r="C6" s="316"/>
      <c r="D6" s="578" t="s">
        <v>447</v>
      </c>
      <c r="E6" s="579"/>
      <c r="F6" s="579"/>
      <c r="G6" s="579"/>
      <c r="H6" s="579"/>
      <c r="I6" s="579"/>
      <c r="J6" s="579"/>
      <c r="K6" s="579"/>
      <c r="L6" s="579"/>
      <c r="M6" s="226"/>
      <c r="N6" s="316"/>
      <c r="O6" s="316"/>
      <c r="P6" s="316"/>
      <c r="Q6" s="316"/>
      <c r="R6" s="316"/>
      <c r="S6" s="316"/>
    </row>
    <row r="7" spans="1:19" ht="14.4" customHeight="1">
      <c r="A7" s="316"/>
      <c r="B7" s="316"/>
      <c r="C7" s="316"/>
      <c r="D7" s="316"/>
      <c r="E7" s="580" t="s">
        <v>294</v>
      </c>
      <c r="F7" s="580"/>
      <c r="G7" s="580"/>
      <c r="H7" s="580"/>
      <c r="I7" s="580"/>
      <c r="J7" s="580"/>
      <c r="K7" s="580"/>
      <c r="L7" s="580"/>
      <c r="M7" s="226"/>
      <c r="N7" s="316"/>
      <c r="O7" s="316"/>
      <c r="P7" s="316"/>
      <c r="Q7" s="316"/>
      <c r="R7" s="316"/>
      <c r="S7" s="316"/>
    </row>
    <row r="8" spans="1:19">
      <c r="A8" s="227"/>
      <c r="B8" s="313"/>
      <c r="C8" s="313"/>
      <c r="D8" s="313"/>
      <c r="E8" s="313"/>
      <c r="F8" s="313"/>
      <c r="G8" s="313"/>
      <c r="H8" s="228"/>
      <c r="I8" s="228"/>
      <c r="J8" s="574"/>
      <c r="K8" s="574"/>
      <c r="L8" s="222"/>
      <c r="M8" s="222"/>
      <c r="N8" s="316"/>
      <c r="O8" s="316"/>
      <c r="P8" s="316"/>
      <c r="Q8" s="316"/>
      <c r="R8" s="316"/>
      <c r="S8" s="316"/>
    </row>
    <row r="9" spans="1:19">
      <c r="A9" s="230"/>
      <c r="B9" s="231"/>
      <c r="C9" s="231"/>
      <c r="D9" s="232"/>
      <c r="E9" s="313"/>
      <c r="F9" s="313"/>
      <c r="G9" s="313"/>
      <c r="H9" s="228"/>
      <c r="I9" s="233" t="s">
        <v>295</v>
      </c>
      <c r="J9" s="581" t="s">
        <v>296</v>
      </c>
      <c r="K9" s="581"/>
      <c r="L9" s="581"/>
      <c r="M9" s="581"/>
      <c r="N9" s="581"/>
      <c r="O9" s="581"/>
      <c r="P9" s="574"/>
      <c r="Q9" s="574"/>
      <c r="R9" s="582">
        <v>5</v>
      </c>
      <c r="S9" s="583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84"/>
      <c r="J10" s="584"/>
      <c r="K10" s="584"/>
      <c r="L10" s="584"/>
      <c r="M10" s="584"/>
      <c r="N10" s="584"/>
      <c r="O10" s="584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85" t="s">
        <v>429</v>
      </c>
      <c r="I11" s="585"/>
      <c r="J11" s="585"/>
      <c r="K11" s="585"/>
      <c r="L11" s="585"/>
      <c r="M11" s="585"/>
      <c r="N11" s="585"/>
      <c r="O11" s="585"/>
      <c r="P11" s="222"/>
      <c r="Q11" s="229"/>
      <c r="R11" s="582" t="s">
        <v>223</v>
      </c>
      <c r="S11" s="583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08" t="s">
        <v>441</v>
      </c>
      <c r="I12" s="608"/>
      <c r="J12" s="608"/>
      <c r="K12" s="608"/>
      <c r="L12" s="608"/>
      <c r="M12" s="608"/>
      <c r="N12" s="608"/>
      <c r="O12" s="609"/>
      <c r="P12" s="376">
        <v>10</v>
      </c>
      <c r="Q12" s="377" t="s">
        <v>25</v>
      </c>
      <c r="R12" s="378" t="s">
        <v>26</v>
      </c>
      <c r="S12" s="378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87" t="s">
        <v>299</v>
      </c>
      <c r="B14" s="590" t="s">
        <v>300</v>
      </c>
      <c r="C14" s="591"/>
      <c r="D14" s="591"/>
      <c r="E14" s="591"/>
      <c r="F14" s="591"/>
      <c r="G14" s="592"/>
      <c r="H14" s="593" t="s">
        <v>301</v>
      </c>
      <c r="I14" s="594"/>
      <c r="J14" s="594"/>
      <c r="K14" s="594"/>
      <c r="L14" s="595"/>
      <c r="M14" s="593" t="s">
        <v>302</v>
      </c>
      <c r="N14" s="594"/>
      <c r="O14" s="594"/>
      <c r="P14" s="594"/>
      <c r="Q14" s="594"/>
      <c r="R14" s="594"/>
      <c r="S14" s="595"/>
    </row>
    <row r="15" spans="1:19" ht="14.4" customHeight="1">
      <c r="A15" s="588"/>
      <c r="B15" s="596" t="s">
        <v>303</v>
      </c>
      <c r="C15" s="597"/>
      <c r="D15" s="597"/>
      <c r="E15" s="597" t="s">
        <v>304</v>
      </c>
      <c r="F15" s="597"/>
      <c r="G15" s="598"/>
      <c r="H15" s="599" t="s">
        <v>305</v>
      </c>
      <c r="I15" s="600" t="s">
        <v>306</v>
      </c>
      <c r="J15" s="600" t="s">
        <v>307</v>
      </c>
      <c r="K15" s="605" t="s">
        <v>308</v>
      </c>
      <c r="L15" s="606" t="s">
        <v>309</v>
      </c>
      <c r="M15" s="599" t="s">
        <v>305</v>
      </c>
      <c r="N15" s="600" t="s">
        <v>306</v>
      </c>
      <c r="O15" s="600" t="s">
        <v>307</v>
      </c>
      <c r="P15" s="605" t="s">
        <v>310</v>
      </c>
      <c r="Q15" s="600" t="s">
        <v>311</v>
      </c>
      <c r="R15" s="600" t="s">
        <v>312</v>
      </c>
      <c r="S15" s="601" t="s">
        <v>309</v>
      </c>
    </row>
    <row r="16" spans="1:19" ht="56.4" customHeight="1">
      <c r="A16" s="589"/>
      <c r="B16" s="315" t="s">
        <v>313</v>
      </c>
      <c r="C16" s="314" t="s">
        <v>314</v>
      </c>
      <c r="D16" s="314" t="s">
        <v>315</v>
      </c>
      <c r="E16" s="244" t="s">
        <v>313</v>
      </c>
      <c r="F16" s="314" t="s">
        <v>314</v>
      </c>
      <c r="G16" s="245" t="s">
        <v>316</v>
      </c>
      <c r="H16" s="599"/>
      <c r="I16" s="600"/>
      <c r="J16" s="600"/>
      <c r="K16" s="605"/>
      <c r="L16" s="606"/>
      <c r="M16" s="599"/>
      <c r="N16" s="600"/>
      <c r="O16" s="600"/>
      <c r="P16" s="605"/>
      <c r="Q16" s="600"/>
      <c r="R16" s="600"/>
      <c r="S16" s="602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5.4" customHeight="1">
      <c r="A18" s="379" t="s">
        <v>430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1968</v>
      </c>
      <c r="I18" s="253">
        <v>220</v>
      </c>
      <c r="J18" s="253"/>
      <c r="K18" s="254"/>
      <c r="L18" s="257">
        <f>SUM(H18:K18)</f>
        <v>2188</v>
      </c>
      <c r="M18" s="252">
        <v>1967.68</v>
      </c>
      <c r="N18" s="253">
        <v>220.34</v>
      </c>
      <c r="O18" s="253"/>
      <c r="P18" s="253"/>
      <c r="Q18" s="255"/>
      <c r="R18" s="255"/>
      <c r="S18" s="258">
        <f>SUM(M18:R18)</f>
        <v>2188.02</v>
      </c>
    </row>
    <row r="19" spans="1:19" ht="27.6" customHeight="1">
      <c r="A19" s="380" t="s">
        <v>431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1968</v>
      </c>
      <c r="I19" s="253">
        <v>220</v>
      </c>
      <c r="J19" s="253"/>
      <c r="K19" s="254"/>
      <c r="L19" s="257">
        <f t="shared" ref="L19:L26" si="0">SUM(H19:K19)</f>
        <v>2188</v>
      </c>
      <c r="M19" s="252">
        <v>1967.68</v>
      </c>
      <c r="N19" s="253">
        <v>220.34</v>
      </c>
      <c r="O19" s="253"/>
      <c r="P19" s="253"/>
      <c r="Q19" s="255"/>
      <c r="R19" s="255"/>
      <c r="S19" s="258">
        <f t="shared" ref="S19:S26" si="1">SUM(M19:R19)</f>
        <v>2188.02</v>
      </c>
    </row>
    <row r="20" spans="1:19" ht="13.2" customHeight="1">
      <c r="A20" s="379" t="s">
        <v>432</v>
      </c>
      <c r="B20" s="252">
        <v>3</v>
      </c>
      <c r="C20" s="253">
        <v>3</v>
      </c>
      <c r="D20" s="254">
        <v>3</v>
      </c>
      <c r="E20" s="255">
        <v>3</v>
      </c>
      <c r="F20" s="253">
        <v>3</v>
      </c>
      <c r="G20" s="256">
        <v>3</v>
      </c>
      <c r="H20" s="252">
        <v>7500</v>
      </c>
      <c r="I20" s="253">
        <v>512</v>
      </c>
      <c r="J20" s="253"/>
      <c r="K20" s="254"/>
      <c r="L20" s="257">
        <f t="shared" si="0"/>
        <v>8012</v>
      </c>
      <c r="M20" s="252">
        <v>7393.71</v>
      </c>
      <c r="N20" s="253">
        <v>495.07</v>
      </c>
      <c r="O20" s="253">
        <v>123.2</v>
      </c>
      <c r="P20" s="253"/>
      <c r="Q20" s="255"/>
      <c r="R20" s="255"/>
      <c r="S20" s="258">
        <f t="shared" si="1"/>
        <v>8011.98</v>
      </c>
    </row>
    <row r="21" spans="1:19" ht="37.200000000000003" customHeight="1">
      <c r="A21" s="379" t="s">
        <v>433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8">
        <f t="shared" si="1"/>
        <v>0</v>
      </c>
    </row>
    <row r="22" spans="1:19" ht="35.4" customHeight="1">
      <c r="A22" s="379" t="s">
        <v>434</v>
      </c>
      <c r="B22" s="252"/>
      <c r="C22" s="253"/>
      <c r="D22" s="254"/>
      <c r="E22" s="255"/>
      <c r="F22" s="253"/>
      <c r="G22" s="256"/>
      <c r="H22" s="252"/>
      <c r="I22" s="253"/>
      <c r="J22" s="253"/>
      <c r="K22" s="254"/>
      <c r="L22" s="257">
        <f t="shared" si="0"/>
        <v>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3.8" customHeight="1">
      <c r="A23" s="381" t="s">
        <v>435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8">
        <f t="shared" si="1"/>
        <v>0</v>
      </c>
    </row>
    <row r="24" spans="1:19" ht="15.6" customHeight="1">
      <c r="A24" s="381" t="s">
        <v>436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2.6" customHeight="1">
      <c r="A25" s="381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8">
        <f t="shared" si="1"/>
        <v>0</v>
      </c>
    </row>
    <row r="26" spans="1:19" ht="17.399999999999999" customHeight="1">
      <c r="A26" s="382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8">
        <f t="shared" si="1"/>
        <v>0</v>
      </c>
    </row>
    <row r="27" spans="1:19">
      <c r="A27" s="383" t="s">
        <v>319</v>
      </c>
      <c r="B27" s="384">
        <f>SUM(B18,B20,B21,B22,B23,B24,B25)</f>
        <v>4</v>
      </c>
      <c r="C27" s="385">
        <f t="shared" ref="C27:S27" si="2">SUM(C18,C20,C21,C22,C23,C24,C25)</f>
        <v>4</v>
      </c>
      <c r="D27" s="385">
        <f t="shared" si="2"/>
        <v>4</v>
      </c>
      <c r="E27" s="385">
        <f t="shared" si="2"/>
        <v>4</v>
      </c>
      <c r="F27" s="385">
        <f t="shared" si="2"/>
        <v>4</v>
      </c>
      <c r="G27" s="386">
        <f t="shared" si="2"/>
        <v>4</v>
      </c>
      <c r="H27" s="384">
        <f t="shared" si="2"/>
        <v>9468</v>
      </c>
      <c r="I27" s="385">
        <f t="shared" si="2"/>
        <v>732</v>
      </c>
      <c r="J27" s="385">
        <f t="shared" si="2"/>
        <v>0</v>
      </c>
      <c r="K27" s="385">
        <f t="shared" si="2"/>
        <v>0</v>
      </c>
      <c r="L27" s="386">
        <f t="shared" si="2"/>
        <v>10200</v>
      </c>
      <c r="M27" s="384">
        <f t="shared" si="2"/>
        <v>9361.39</v>
      </c>
      <c r="N27" s="385">
        <f t="shared" si="2"/>
        <v>715.41</v>
      </c>
      <c r="O27" s="385">
        <f t="shared" si="2"/>
        <v>123.2</v>
      </c>
      <c r="P27" s="385">
        <f t="shared" si="2"/>
        <v>0</v>
      </c>
      <c r="Q27" s="385">
        <f t="shared" si="2"/>
        <v>0</v>
      </c>
      <c r="R27" s="385">
        <f t="shared" si="2"/>
        <v>0</v>
      </c>
      <c r="S27" s="386">
        <f t="shared" si="2"/>
        <v>10200</v>
      </c>
    </row>
    <row r="28" spans="1:19" ht="22.2" customHeight="1" thickBot="1">
      <c r="A28" s="388" t="s">
        <v>431</v>
      </c>
      <c r="B28" s="389">
        <f>SUM(B19,B20,B21,B22)</f>
        <v>4</v>
      </c>
      <c r="C28" s="390">
        <f>SUM(C19,C20,C21,C22)</f>
        <v>4</v>
      </c>
      <c r="D28" s="390">
        <f t="shared" ref="D28:S28" si="3">SUM(D19,D20,D21,D22)</f>
        <v>4</v>
      </c>
      <c r="E28" s="390">
        <f t="shared" si="3"/>
        <v>4</v>
      </c>
      <c r="F28" s="390">
        <f t="shared" si="3"/>
        <v>4</v>
      </c>
      <c r="G28" s="391">
        <f t="shared" si="3"/>
        <v>4</v>
      </c>
      <c r="H28" s="389">
        <f t="shared" si="3"/>
        <v>9468</v>
      </c>
      <c r="I28" s="390">
        <f t="shared" si="3"/>
        <v>732</v>
      </c>
      <c r="J28" s="390">
        <f t="shared" si="3"/>
        <v>0</v>
      </c>
      <c r="K28" s="390">
        <f t="shared" si="3"/>
        <v>0</v>
      </c>
      <c r="L28" s="391">
        <f t="shared" si="3"/>
        <v>10200</v>
      </c>
      <c r="M28" s="389">
        <f t="shared" si="3"/>
        <v>9361.39</v>
      </c>
      <c r="N28" s="390">
        <f t="shared" si="3"/>
        <v>715.41</v>
      </c>
      <c r="O28" s="390">
        <f t="shared" si="3"/>
        <v>123.2</v>
      </c>
      <c r="P28" s="390">
        <f t="shared" si="3"/>
        <v>0</v>
      </c>
      <c r="Q28" s="390">
        <f t="shared" si="3"/>
        <v>0</v>
      </c>
      <c r="R28" s="390">
        <f t="shared" si="3"/>
        <v>0</v>
      </c>
      <c r="S28" s="391">
        <f t="shared" si="3"/>
        <v>10200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>
        <v>10200</v>
      </c>
      <c r="M29" s="222"/>
      <c r="N29" s="222"/>
      <c r="O29" s="222"/>
      <c r="P29" s="222"/>
      <c r="Q29" s="222"/>
      <c r="R29" s="222"/>
      <c r="S29" s="222">
        <v>10200</v>
      </c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03" t="s">
        <v>216</v>
      </c>
      <c r="M30" s="603"/>
      <c r="N30" s="603"/>
      <c r="O30" s="603"/>
      <c r="P30" s="603"/>
      <c r="Q30" s="222"/>
      <c r="R30" s="222"/>
      <c r="S30" s="222"/>
    </row>
    <row r="31" spans="1:19">
      <c r="A31" s="574"/>
      <c r="B31" s="574"/>
      <c r="C31" s="313"/>
      <c r="D31" s="222"/>
      <c r="E31" s="222"/>
      <c r="F31" s="222"/>
      <c r="G31" s="604" t="s">
        <v>218</v>
      </c>
      <c r="H31" s="604"/>
      <c r="I31" s="264"/>
      <c r="J31" s="264"/>
      <c r="K31" s="264"/>
      <c r="L31" s="264"/>
      <c r="M31" s="267" t="s">
        <v>219</v>
      </c>
      <c r="N31" s="267"/>
      <c r="O31" s="313"/>
      <c r="P31" s="222"/>
      <c r="Q31" s="222"/>
      <c r="R31" s="222"/>
      <c r="S31" s="222"/>
    </row>
    <row r="32" spans="1:19" ht="10.199999999999999" customHeight="1">
      <c r="A32" s="313"/>
      <c r="B32" s="313"/>
      <c r="C32" s="313"/>
      <c r="D32" s="222"/>
      <c r="E32" s="222"/>
      <c r="F32" s="222"/>
      <c r="G32" s="222"/>
      <c r="H32" s="313"/>
      <c r="I32" s="222"/>
      <c r="J32" s="222"/>
      <c r="K32" s="228"/>
      <c r="L32" s="228"/>
      <c r="M32" s="313"/>
      <c r="N32" s="313"/>
      <c r="O32" s="313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03" t="s">
        <v>221</v>
      </c>
      <c r="M33" s="603"/>
      <c r="N33" s="603"/>
      <c r="O33" s="603"/>
      <c r="P33" s="603"/>
      <c r="Q33" s="222"/>
      <c r="R33" s="222"/>
      <c r="S33" s="222"/>
    </row>
    <row r="34" spans="1:19">
      <c r="A34" s="574"/>
      <c r="B34" s="574"/>
      <c r="C34" s="313"/>
      <c r="D34" s="222"/>
      <c r="E34" s="222"/>
      <c r="F34" s="222"/>
      <c r="G34" s="604" t="s">
        <v>218</v>
      </c>
      <c r="H34" s="604"/>
      <c r="I34" s="264"/>
      <c r="J34" s="264"/>
      <c r="K34" s="264"/>
      <c r="L34" s="264"/>
      <c r="M34" s="267" t="s">
        <v>219</v>
      </c>
      <c r="N34" s="267"/>
      <c r="O34" s="313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11811023622047245" right="0.11811023622047245" top="0" bottom="0" header="0.11811023622047245" footer="0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40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760900</v>
      </c>
      <c r="J30" s="44">
        <f>SUM(J31+J42+J61+J82+J89+J109+J131+J149+J159)</f>
        <v>132300</v>
      </c>
      <c r="K30" s="45">
        <f>SUM(K31+K42+K61+K82+K89+K109+K131+K149+K159)</f>
        <v>128295.54999999999</v>
      </c>
      <c r="L30" s="44">
        <f>SUM(L31+L42+L61+L82+L89+L109+L131+L149+L159)</f>
        <v>128295.54999999999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659400</v>
      </c>
      <c r="J31" s="44">
        <f>SUM(J32+J38)</f>
        <v>111700</v>
      </c>
      <c r="K31" s="52">
        <f>SUM(K32+K38)</f>
        <v>108486.45999999999</v>
      </c>
      <c r="L31" s="53">
        <f>SUM(L32+L38)</f>
        <v>108486.45999999999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649600</v>
      </c>
      <c r="J32" s="44">
        <f>SUM(J33)</f>
        <v>109900</v>
      </c>
      <c r="K32" s="45">
        <f>SUM(K33)</f>
        <v>106913.15</v>
      </c>
      <c r="L32" s="44">
        <f>SUM(L33)</f>
        <v>106913.15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649600</v>
      </c>
      <c r="J33" s="44">
        <f t="shared" ref="J33:L34" si="0">SUM(J34)</f>
        <v>109900</v>
      </c>
      <c r="K33" s="44">
        <f t="shared" si="0"/>
        <v>106913.15</v>
      </c>
      <c r="L33" s="44">
        <f t="shared" si="0"/>
        <v>106913.15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649600</v>
      </c>
      <c r="J34" s="45">
        <f t="shared" si="0"/>
        <v>109900</v>
      </c>
      <c r="K34" s="45">
        <f t="shared" si="0"/>
        <v>106913.15</v>
      </c>
      <c r="L34" s="45">
        <f t="shared" si="0"/>
        <v>106913.15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649600</v>
      </c>
      <c r="J35" s="60">
        <v>109900</v>
      </c>
      <c r="K35" s="60">
        <v>106913.15</v>
      </c>
      <c r="L35" s="60">
        <v>106913.15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9800</v>
      </c>
      <c r="J38" s="44">
        <f t="shared" si="1"/>
        <v>1800</v>
      </c>
      <c r="K38" s="45">
        <f t="shared" si="1"/>
        <v>1573.31</v>
      </c>
      <c r="L38" s="44">
        <f t="shared" si="1"/>
        <v>1573.31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9800</v>
      </c>
      <c r="J39" s="44">
        <f t="shared" si="1"/>
        <v>1800</v>
      </c>
      <c r="K39" s="44">
        <f t="shared" si="1"/>
        <v>1573.31</v>
      </c>
      <c r="L39" s="44">
        <f t="shared" si="1"/>
        <v>1573.31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9800</v>
      </c>
      <c r="J40" s="44">
        <f t="shared" si="1"/>
        <v>1800</v>
      </c>
      <c r="K40" s="44">
        <f t="shared" si="1"/>
        <v>1573.31</v>
      </c>
      <c r="L40" s="44">
        <f t="shared" si="1"/>
        <v>1573.31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9800</v>
      </c>
      <c r="J41" s="60">
        <v>1800</v>
      </c>
      <c r="K41" s="60">
        <v>1573.31</v>
      </c>
      <c r="L41" s="60">
        <v>1573.31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98700</v>
      </c>
      <c r="J42" s="65">
        <f t="shared" si="2"/>
        <v>20100</v>
      </c>
      <c r="K42" s="64">
        <f t="shared" si="2"/>
        <v>19379.61</v>
      </c>
      <c r="L42" s="64">
        <f t="shared" si="2"/>
        <v>19379.61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98700</v>
      </c>
      <c r="J43" s="45">
        <f t="shared" si="2"/>
        <v>20100</v>
      </c>
      <c r="K43" s="44">
        <f t="shared" si="2"/>
        <v>19379.61</v>
      </c>
      <c r="L43" s="45">
        <f t="shared" si="2"/>
        <v>19379.61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98700</v>
      </c>
      <c r="J44" s="45">
        <f t="shared" si="2"/>
        <v>20100</v>
      </c>
      <c r="K44" s="53">
        <f t="shared" si="2"/>
        <v>19379.61</v>
      </c>
      <c r="L44" s="53">
        <f t="shared" si="2"/>
        <v>19379.61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98700</v>
      </c>
      <c r="J45" s="71">
        <f>SUM(J46:J60)</f>
        <v>20100</v>
      </c>
      <c r="K45" s="72">
        <f>SUM(K46:K60)</f>
        <v>19379.61</v>
      </c>
      <c r="L45" s="72">
        <f>SUM(L46:L60)</f>
        <v>19379.61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13500</v>
      </c>
      <c r="J46" s="60">
        <v>2800</v>
      </c>
      <c r="K46" s="60">
        <v>2772.02</v>
      </c>
      <c r="L46" s="60">
        <v>2772.02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2500</v>
      </c>
      <c r="J48" s="60">
        <v>400</v>
      </c>
      <c r="K48" s="60">
        <v>290.70999999999998</v>
      </c>
      <c r="L48" s="60">
        <v>290.70999999999998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20200</v>
      </c>
      <c r="J49" s="60">
        <v>3900</v>
      </c>
      <c r="K49" s="60">
        <v>3714</v>
      </c>
      <c r="L49" s="60">
        <v>3714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100</v>
      </c>
      <c r="K51" s="60">
        <v>70</v>
      </c>
      <c r="L51" s="60"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600</v>
      </c>
      <c r="K53" s="61">
        <v>600</v>
      </c>
      <c r="L53" s="61">
        <v>600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0</v>
      </c>
      <c r="K54" s="60">
        <v>0</v>
      </c>
      <c r="L54" s="60">
        <v>0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3900</v>
      </c>
      <c r="J55" s="60">
        <v>400</v>
      </c>
      <c r="K55" s="60">
        <v>279</v>
      </c>
      <c r="L55" s="60">
        <v>279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17300</v>
      </c>
      <c r="J57" s="60">
        <v>3400</v>
      </c>
      <c r="K57" s="60">
        <v>3239.93</v>
      </c>
      <c r="L57" s="60">
        <v>3239.93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2700</v>
      </c>
      <c r="J58" s="60">
        <v>700</v>
      </c>
      <c r="K58" s="60">
        <v>635.64</v>
      </c>
      <c r="L58" s="60">
        <v>635.64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34200</v>
      </c>
      <c r="J60" s="60">
        <v>7800</v>
      </c>
      <c r="K60" s="60">
        <v>7778.31</v>
      </c>
      <c r="L60" s="60">
        <v>7778.31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500</v>
      </c>
      <c r="K131" s="45">
        <f>SUM(K132+K137+K144)</f>
        <v>429.48</v>
      </c>
      <c r="L131" s="44">
        <f>SUM(L132+L137+L144)</f>
        <v>429.48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5">I145</f>
        <v>2800</v>
      </c>
      <c r="J144" s="84">
        <f t="shared" si="15"/>
        <v>500</v>
      </c>
      <c r="K144" s="45">
        <f t="shared" si="15"/>
        <v>429.48</v>
      </c>
      <c r="L144" s="44">
        <f t="shared" si="15"/>
        <v>429.48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5"/>
        <v>2800</v>
      </c>
      <c r="J145" s="97">
        <f t="shared" si="15"/>
        <v>500</v>
      </c>
      <c r="K145" s="72">
        <f t="shared" si="15"/>
        <v>429.48</v>
      </c>
      <c r="L145" s="71">
        <f t="shared" si="15"/>
        <v>429.48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500</v>
      </c>
      <c r="K146" s="45">
        <f>SUM(K147:K148)</f>
        <v>429.48</v>
      </c>
      <c r="L146" s="44">
        <f>SUM(L147:L148)</f>
        <v>429.48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500</v>
      </c>
      <c r="K147" s="98">
        <v>429.48</v>
      </c>
      <c r="L147" s="98">
        <v>429.48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5">I263</f>
        <v>0</v>
      </c>
      <c r="J262" s="110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5"/>
        <v>0</v>
      </c>
      <c r="J263" s="110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6">I293</f>
        <v>0</v>
      </c>
      <c r="J292" s="110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6"/>
        <v>0</v>
      </c>
      <c r="J293" s="111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7">I296</f>
        <v>0</v>
      </c>
      <c r="J295" s="110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7"/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760900</v>
      </c>
      <c r="J334" s="93">
        <f t="shared" ref="J334:L334" si="30">SUM(J30)</f>
        <v>132300</v>
      </c>
      <c r="K334" s="93">
        <f t="shared" si="30"/>
        <v>128295.54999999999</v>
      </c>
      <c r="L334" s="93">
        <f t="shared" si="30"/>
        <v>128295.54999999999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10" t="s">
        <v>219</v>
      </c>
      <c r="L337" s="410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12" t="s">
        <v>222</v>
      </c>
      <c r="E340" s="413"/>
      <c r="F340" s="413"/>
      <c r="G340" s="413"/>
      <c r="H340" s="126"/>
      <c r="I340" s="127" t="s">
        <v>218</v>
      </c>
      <c r="K340" s="410" t="s">
        <v>219</v>
      </c>
      <c r="L340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.11811023622047245" footer="0"/>
  <pageSetup paperSize="10000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1"/>
  <sheetViews>
    <sheetView topLeftCell="A5" workbookViewId="0">
      <selection activeCell="Q29" sqref="Q29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9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9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371</v>
      </c>
      <c r="H23" s="21"/>
      <c r="J23" s="129" t="s">
        <v>20</v>
      </c>
      <c r="K23" s="22" t="s">
        <v>21</v>
      </c>
      <c r="L23" s="16"/>
      <c r="M23" s="134"/>
    </row>
    <row r="24" spans="1:19" s="308" customFormat="1" ht="12" customHeight="1">
      <c r="A24" s="307"/>
      <c r="B24" s="307"/>
      <c r="C24" s="307"/>
      <c r="D24" s="307"/>
      <c r="E24" s="307"/>
      <c r="F24" s="307"/>
      <c r="G24" s="7" t="s">
        <v>370</v>
      </c>
      <c r="H24" s="21"/>
      <c r="I24" s="307"/>
      <c r="J24" s="306"/>
      <c r="K24" s="22"/>
      <c r="L24" s="16"/>
      <c r="M24" s="134"/>
      <c r="N24" s="307"/>
      <c r="O24" s="307"/>
      <c r="P24" s="307"/>
      <c r="Q24" s="307"/>
      <c r="R24" s="307"/>
      <c r="S24" s="307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11" t="s">
        <v>23</v>
      </c>
      <c r="H26" s="411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14" t="s">
        <v>29</v>
      </c>
      <c r="B28" s="415"/>
      <c r="C28" s="415"/>
      <c r="D28" s="415"/>
      <c r="E28" s="415"/>
      <c r="F28" s="415"/>
      <c r="G28" s="418" t="s">
        <v>30</v>
      </c>
      <c r="H28" s="420" t="s">
        <v>31</v>
      </c>
      <c r="I28" s="422" t="s">
        <v>32</v>
      </c>
      <c r="J28" s="423"/>
      <c r="K28" s="424" t="s">
        <v>33</v>
      </c>
      <c r="L28" s="426" t="s">
        <v>34</v>
      </c>
      <c r="M28" s="135"/>
    </row>
    <row r="29" spans="1:19" ht="46.5" customHeight="1">
      <c r="A29" s="416"/>
      <c r="B29" s="417"/>
      <c r="C29" s="417"/>
      <c r="D29" s="417"/>
      <c r="E29" s="417"/>
      <c r="F29" s="417"/>
      <c r="G29" s="419"/>
      <c r="H29" s="421"/>
      <c r="I29" s="32" t="s">
        <v>35</v>
      </c>
      <c r="J29" s="33" t="s">
        <v>36</v>
      </c>
      <c r="K29" s="425"/>
      <c r="L29" s="427"/>
    </row>
    <row r="30" spans="1:19" ht="11.25" customHeight="1">
      <c r="A30" s="407" t="s">
        <v>37</v>
      </c>
      <c r="B30" s="408"/>
      <c r="C30" s="408"/>
      <c r="D30" s="408"/>
      <c r="E30" s="408"/>
      <c r="F30" s="409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513100</v>
      </c>
      <c r="J31" s="44">
        <f>SUM(J32+J43+J62+J83+J90+J110+J132+J150+J160)</f>
        <v>89100</v>
      </c>
      <c r="K31" s="45">
        <f>SUM(K32+K43+K62+K83+K90+K110+K132+K150+K160)</f>
        <v>86744.72</v>
      </c>
      <c r="L31" s="44">
        <f>SUM(L32+L43+L62+L83+L90+L110+L132+L150+L160)</f>
        <v>86744.72</v>
      </c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459700</v>
      </c>
      <c r="J32" s="44">
        <f>SUM(J33+J39)</f>
        <v>79000</v>
      </c>
      <c r="K32" s="52">
        <f>SUM(K33+K39)</f>
        <v>77057.25</v>
      </c>
      <c r="L32" s="53">
        <f>SUM(L33+L39)</f>
        <v>77057.25</v>
      </c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452800</v>
      </c>
      <c r="J33" s="44">
        <f>SUM(J34)</f>
        <v>77700</v>
      </c>
      <c r="K33" s="45">
        <f>SUM(K34)</f>
        <v>75962.44</v>
      </c>
      <c r="L33" s="44">
        <f>SUM(L34)</f>
        <v>75962.44</v>
      </c>
      <c r="Q33" s="136"/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452800</v>
      </c>
      <c r="J34" s="44">
        <f t="shared" ref="J34:L35" si="0">SUM(J35)</f>
        <v>77700</v>
      </c>
      <c r="K34" s="44">
        <f t="shared" si="0"/>
        <v>75962.44</v>
      </c>
      <c r="L34" s="44">
        <f t="shared" si="0"/>
        <v>75962.44</v>
      </c>
      <c r="Q34" s="136"/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452800</v>
      </c>
      <c r="J35" s="45">
        <f t="shared" si="0"/>
        <v>77700</v>
      </c>
      <c r="K35" s="45">
        <f t="shared" si="0"/>
        <v>75962.44</v>
      </c>
      <c r="L35" s="45">
        <f t="shared" si="0"/>
        <v>75962.44</v>
      </c>
      <c r="Q35" s="136"/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452800</v>
      </c>
      <c r="J36" s="60">
        <v>77700</v>
      </c>
      <c r="K36" s="60">
        <v>75962.44</v>
      </c>
      <c r="L36" s="60">
        <v>75962.44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>
        <f>J38</f>
        <v>0</v>
      </c>
      <c r="K37" s="45">
        <f>K38</f>
        <v>0</v>
      </c>
      <c r="L37" s="45">
        <f>L38</f>
        <v>0</v>
      </c>
      <c r="Q37" s="136"/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>
        <v>0</v>
      </c>
      <c r="K38" s="60">
        <v>0</v>
      </c>
      <c r="L38" s="61">
        <v>0</v>
      </c>
      <c r="Q38" s="136"/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L41" si="1">I40</f>
        <v>6900</v>
      </c>
      <c r="J39" s="44">
        <f t="shared" si="1"/>
        <v>1300</v>
      </c>
      <c r="K39" s="45">
        <f t="shared" si="1"/>
        <v>1094.81</v>
      </c>
      <c r="L39" s="44">
        <f t="shared" si="1"/>
        <v>1094.81</v>
      </c>
      <c r="Q39" s="136"/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1"/>
        <v>6900</v>
      </c>
      <c r="J40" s="44">
        <f t="shared" si="1"/>
        <v>1300</v>
      </c>
      <c r="K40" s="44">
        <f t="shared" si="1"/>
        <v>1094.81</v>
      </c>
      <c r="L40" s="44">
        <f t="shared" si="1"/>
        <v>1094.81</v>
      </c>
      <c r="Q40" s="136"/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1"/>
        <v>6900</v>
      </c>
      <c r="J41" s="44">
        <f t="shared" si="1"/>
        <v>1300</v>
      </c>
      <c r="K41" s="44">
        <f t="shared" si="1"/>
        <v>1094.81</v>
      </c>
      <c r="L41" s="44">
        <f t="shared" si="1"/>
        <v>1094.81</v>
      </c>
      <c r="Q41" s="136"/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6900</v>
      </c>
      <c r="J42" s="60">
        <v>1300</v>
      </c>
      <c r="K42" s="60">
        <v>1094.81</v>
      </c>
      <c r="L42" s="60">
        <v>1094.81</v>
      </c>
      <c r="Q42" s="136"/>
      <c r="R42" s="136"/>
    </row>
    <row r="43" spans="1:19" ht="26.25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2">I44</f>
        <v>51500</v>
      </c>
      <c r="J43" s="65">
        <f t="shared" si="2"/>
        <v>9800</v>
      </c>
      <c r="K43" s="64">
        <f t="shared" si="2"/>
        <v>9396.6200000000008</v>
      </c>
      <c r="L43" s="64">
        <f t="shared" si="2"/>
        <v>9396.6200000000008</v>
      </c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2"/>
        <v>51500</v>
      </c>
      <c r="J44" s="45">
        <f t="shared" si="2"/>
        <v>9800</v>
      </c>
      <c r="K44" s="44">
        <f t="shared" si="2"/>
        <v>9396.6200000000008</v>
      </c>
      <c r="L44" s="45">
        <f t="shared" si="2"/>
        <v>9396.6200000000008</v>
      </c>
      <c r="Q44" s="136"/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2"/>
        <v>51500</v>
      </c>
      <c r="J45" s="45">
        <f t="shared" si="2"/>
        <v>9800</v>
      </c>
      <c r="K45" s="53">
        <f t="shared" si="2"/>
        <v>9396.6200000000008</v>
      </c>
      <c r="L45" s="53">
        <f t="shared" si="2"/>
        <v>9396.6200000000008</v>
      </c>
      <c r="Q45" s="136"/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51500</v>
      </c>
      <c r="J46" s="71">
        <f>SUM(J47:J61)</f>
        <v>9800</v>
      </c>
      <c r="K46" s="72">
        <f>SUM(K47:K61)</f>
        <v>9396.6200000000008</v>
      </c>
      <c r="L46" s="72">
        <f>SUM(L47:L61)</f>
        <v>9396.6200000000008</v>
      </c>
      <c r="Q46" s="136"/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13500</v>
      </c>
      <c r="J47" s="60">
        <v>2800</v>
      </c>
      <c r="K47" s="60">
        <v>2772.02</v>
      </c>
      <c r="L47" s="60">
        <v>2772.02</v>
      </c>
      <c r="Q47" s="136"/>
      <c r="R47" s="136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>
        <v>0</v>
      </c>
      <c r="J48" s="60">
        <v>0</v>
      </c>
      <c r="K48" s="60">
        <v>0</v>
      </c>
      <c r="L48" s="60">
        <v>0</v>
      </c>
      <c r="Q48" s="136"/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1500</v>
      </c>
      <c r="J49" s="60">
        <v>200</v>
      </c>
      <c r="K49" s="60">
        <v>131.36000000000001</v>
      </c>
      <c r="L49" s="60">
        <v>131.36000000000001</v>
      </c>
      <c r="Q49" s="136"/>
      <c r="R49" s="136"/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12800</v>
      </c>
      <c r="J50" s="60">
        <v>2700</v>
      </c>
      <c r="K50" s="60">
        <v>2700</v>
      </c>
      <c r="L50" s="60">
        <v>2700</v>
      </c>
      <c r="Q50" s="136"/>
      <c r="R50" s="136"/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>
        <v>0</v>
      </c>
      <c r="J51" s="60">
        <v>0</v>
      </c>
      <c r="K51" s="60">
        <v>0</v>
      </c>
      <c r="L51" s="60">
        <v>0</v>
      </c>
      <c r="Q51" s="136"/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500</v>
      </c>
      <c r="J52" s="60">
        <v>100</v>
      </c>
      <c r="K52" s="60">
        <v>70</v>
      </c>
      <c r="L52" s="60">
        <v>70</v>
      </c>
      <c r="Q52" s="136"/>
      <c r="R52" s="136"/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>
        <v>0</v>
      </c>
      <c r="J53" s="60">
        <v>0</v>
      </c>
      <c r="K53" s="60">
        <v>0</v>
      </c>
      <c r="L53" s="60">
        <v>0</v>
      </c>
      <c r="Q53" s="136"/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600</v>
      </c>
      <c r="K54" s="61">
        <v>600</v>
      </c>
      <c r="L54" s="61">
        <v>600</v>
      </c>
      <c r="Q54" s="136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700</v>
      </c>
      <c r="J55" s="60">
        <v>0</v>
      </c>
      <c r="K55" s="60">
        <v>0</v>
      </c>
      <c r="L55" s="60">
        <v>0</v>
      </c>
      <c r="Q55" s="136"/>
      <c r="R55" s="136"/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2700</v>
      </c>
      <c r="J56" s="60">
        <v>400</v>
      </c>
      <c r="K56" s="60">
        <v>279</v>
      </c>
      <c r="L56" s="60">
        <v>279</v>
      </c>
      <c r="Q56" s="136"/>
      <c r="R56" s="136"/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>
        <v>0</v>
      </c>
      <c r="J57" s="61">
        <v>0</v>
      </c>
      <c r="K57" s="61">
        <v>0</v>
      </c>
      <c r="L57" s="61">
        <v>0</v>
      </c>
      <c r="Q57" s="136"/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11600</v>
      </c>
      <c r="J58" s="60">
        <v>2400</v>
      </c>
      <c r="K58" s="60">
        <v>2260.63</v>
      </c>
      <c r="L58" s="60">
        <v>2260.63</v>
      </c>
      <c r="Q58" s="136"/>
      <c r="R58" s="136"/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1800</v>
      </c>
      <c r="J59" s="60">
        <v>400</v>
      </c>
      <c r="K59" s="60">
        <v>400</v>
      </c>
      <c r="L59" s="60">
        <v>400</v>
      </c>
      <c r="Q59" s="136"/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>
        <v>0</v>
      </c>
      <c r="J60" s="60">
        <v>0</v>
      </c>
      <c r="K60" s="60">
        <v>0</v>
      </c>
      <c r="L60" s="60">
        <v>0</v>
      </c>
      <c r="Q60" s="136"/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4000</v>
      </c>
      <c r="J61" s="60">
        <v>200</v>
      </c>
      <c r="K61" s="60">
        <v>183.61</v>
      </c>
      <c r="L61" s="60">
        <v>183.61</v>
      </c>
      <c r="Q61" s="136"/>
      <c r="R61" s="136"/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136"/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136"/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136"/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136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136"/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136"/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136"/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136"/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136"/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136"/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136"/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136"/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3">I80</f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3"/>
        <v>0</v>
      </c>
      <c r="J80" s="44">
        <f t="shared" si="3"/>
        <v>0</v>
      </c>
      <c r="K80" s="44">
        <f t="shared" si="3"/>
        <v>0</v>
      </c>
      <c r="L80" s="44">
        <f t="shared" si="3"/>
        <v>0</v>
      </c>
    </row>
    <row r="81" spans="1:12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</row>
    <row r="82" spans="1:12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</row>
    <row r="83" spans="1:12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4">I84</f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4"/>
        <v>0</v>
      </c>
      <c r="J85" s="84">
        <f t="shared" si="4"/>
        <v>0</v>
      </c>
      <c r="K85" s="45">
        <f t="shared" si="4"/>
        <v>0</v>
      </c>
      <c r="L85" s="45">
        <f t="shared" si="4"/>
        <v>0</v>
      </c>
    </row>
    <row r="86" spans="1:12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</row>
    <row r="87" spans="1:12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</row>
    <row r="88" spans="1:12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</row>
    <row r="90" spans="1:12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</row>
    <row r="91" spans="1:12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5">I92</f>
        <v>0</v>
      </c>
      <c r="J91" s="85">
        <f t="shared" si="5"/>
        <v>0</v>
      </c>
      <c r="K91" s="65">
        <f t="shared" si="5"/>
        <v>0</v>
      </c>
      <c r="L91" s="6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5"/>
        <v>0</v>
      </c>
      <c r="J92" s="84">
        <f t="shared" si="5"/>
        <v>0</v>
      </c>
      <c r="K92" s="45">
        <f t="shared" si="5"/>
        <v>0</v>
      </c>
      <c r="L92" s="45">
        <f t="shared" si="5"/>
        <v>0</v>
      </c>
    </row>
    <row r="93" spans="1:12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</row>
    <row r="94" spans="1:12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</row>
    <row r="95" spans="1:12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</row>
    <row r="96" spans="1:12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6">I97</f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6"/>
        <v>0</v>
      </c>
      <c r="J97" s="84">
        <f t="shared" si="6"/>
        <v>0</v>
      </c>
      <c r="K97" s="45">
        <f t="shared" si="6"/>
        <v>0</v>
      </c>
      <c r="L97" s="44">
        <f t="shared" si="6"/>
        <v>0</v>
      </c>
    </row>
    <row r="98" spans="1:12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</row>
    <row r="100" spans="1:12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</row>
    <row r="101" spans="1:12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7">I102</f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7"/>
        <v>0</v>
      </c>
      <c r="J102" s="84">
        <f t="shared" si="7"/>
        <v>0</v>
      </c>
      <c r="K102" s="45">
        <f t="shared" si="7"/>
        <v>0</v>
      </c>
      <c r="L102" s="44">
        <f t="shared" si="7"/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</row>
    <row r="104" spans="1:12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</row>
    <row r="105" spans="1:12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</row>
    <row r="106" spans="1:12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</row>
    <row r="107" spans="1:12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</row>
    <row r="108" spans="1:12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</row>
    <row r="109" spans="1:12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</row>
    <row r="110" spans="1:12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</row>
    <row r="111" spans="1:12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8">I112</f>
        <v>0</v>
      </c>
      <c r="J111" s="86">
        <f t="shared" si="8"/>
        <v>0</v>
      </c>
      <c r="K111" s="52">
        <f t="shared" si="8"/>
        <v>0</v>
      </c>
      <c r="L111" s="53">
        <f t="shared" si="8"/>
        <v>0</v>
      </c>
    </row>
    <row r="112" spans="1:12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8"/>
        <v>0</v>
      </c>
      <c r="J112" s="84">
        <f t="shared" si="8"/>
        <v>0</v>
      </c>
      <c r="K112" s="45">
        <f t="shared" si="8"/>
        <v>0</v>
      </c>
      <c r="L112" s="44">
        <f t="shared" si="8"/>
        <v>0</v>
      </c>
    </row>
    <row r="113" spans="1:12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</row>
    <row r="114" spans="1:12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</row>
    <row r="115" spans="1:12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</row>
    <row r="116" spans="1:12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9">I117</f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9"/>
        <v>0</v>
      </c>
      <c r="J117" s="84">
        <f t="shared" si="9"/>
        <v>0</v>
      </c>
      <c r="K117" s="45">
        <f t="shared" si="9"/>
        <v>0</v>
      </c>
      <c r="L117" s="44">
        <f t="shared" si="9"/>
        <v>0</v>
      </c>
    </row>
    <row r="118" spans="1:12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9"/>
        <v>0</v>
      </c>
      <c r="J118" s="94">
        <f t="shared" si="9"/>
        <v>0</v>
      </c>
      <c r="K118" s="95">
        <f t="shared" si="9"/>
        <v>0</v>
      </c>
      <c r="L118" s="93">
        <f t="shared" si="9"/>
        <v>0</v>
      </c>
    </row>
    <row r="119" spans="1:12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</row>
    <row r="120" spans="1:12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0">I121</f>
        <v>0</v>
      </c>
      <c r="J120" s="85">
        <f t="shared" si="10"/>
        <v>0</v>
      </c>
      <c r="K120" s="65">
        <f t="shared" si="10"/>
        <v>0</v>
      </c>
      <c r="L120" s="64">
        <f t="shared" si="10"/>
        <v>0</v>
      </c>
    </row>
    <row r="121" spans="1:12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0"/>
        <v>0</v>
      </c>
      <c r="J122" s="84">
        <f t="shared" si="10"/>
        <v>0</v>
      </c>
      <c r="K122" s="45">
        <f t="shared" si="10"/>
        <v>0</v>
      </c>
      <c r="L122" s="44">
        <f t="shared" si="10"/>
        <v>0</v>
      </c>
    </row>
    <row r="123" spans="1:12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</row>
    <row r="124" spans="1:12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1">I125</f>
        <v>0</v>
      </c>
      <c r="J124" s="85">
        <f t="shared" si="11"/>
        <v>0</v>
      </c>
      <c r="K124" s="65">
        <f t="shared" si="11"/>
        <v>0</v>
      </c>
      <c r="L124" s="6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1"/>
        <v>0</v>
      </c>
      <c r="J126" s="84">
        <f t="shared" si="11"/>
        <v>0</v>
      </c>
      <c r="K126" s="45">
        <f t="shared" si="11"/>
        <v>0</v>
      </c>
      <c r="L126" s="44">
        <f t="shared" si="11"/>
        <v>0</v>
      </c>
    </row>
    <row r="127" spans="1:12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</row>
    <row r="128" spans="1:12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2">I129</f>
        <v>0</v>
      </c>
      <c r="J128" s="97">
        <f t="shared" si="12"/>
        <v>0</v>
      </c>
      <c r="K128" s="72">
        <f t="shared" si="12"/>
        <v>0</v>
      </c>
      <c r="L128" s="71">
        <f t="shared" si="12"/>
        <v>0</v>
      </c>
    </row>
    <row r="129" spans="1:12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2"/>
        <v>0</v>
      </c>
      <c r="J130" s="84">
        <f t="shared" si="12"/>
        <v>0</v>
      </c>
      <c r="K130" s="45">
        <f t="shared" si="12"/>
        <v>0</v>
      </c>
      <c r="L130" s="44">
        <f t="shared" si="12"/>
        <v>0</v>
      </c>
    </row>
    <row r="131" spans="1:12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</row>
    <row r="132" spans="1:12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300</v>
      </c>
      <c r="K132" s="45">
        <f>SUM(K133+K138+K145)</f>
        <v>290.85000000000002</v>
      </c>
      <c r="L132" s="44">
        <f>SUM(L133+L138+L145)</f>
        <v>290.85000000000002</v>
      </c>
    </row>
    <row r="133" spans="1:12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3">I134</f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3"/>
        <v>0</v>
      </c>
      <c r="J134" s="84">
        <f t="shared" si="13"/>
        <v>0</v>
      </c>
      <c r="K134" s="45">
        <f t="shared" si="13"/>
        <v>0</v>
      </c>
      <c r="L134" s="44">
        <f t="shared" si="13"/>
        <v>0</v>
      </c>
    </row>
    <row r="135" spans="1:12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</row>
    <row r="136" spans="1:12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</row>
    <row r="137" spans="1:12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</row>
    <row r="138" spans="1:12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4">I139</f>
        <v>0</v>
      </c>
      <c r="J138" s="86">
        <f t="shared" si="14"/>
        <v>0</v>
      </c>
      <c r="K138" s="52">
        <f t="shared" si="14"/>
        <v>0</v>
      </c>
      <c r="L138" s="53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4"/>
        <v>0</v>
      </c>
      <c r="J139" s="84">
        <f t="shared" si="14"/>
        <v>0</v>
      </c>
      <c r="K139" s="45">
        <f t="shared" si="14"/>
        <v>0</v>
      </c>
      <c r="L139" s="44">
        <f t="shared" si="14"/>
        <v>0</v>
      </c>
    </row>
    <row r="140" spans="1:12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5">I146</f>
        <v>1900</v>
      </c>
      <c r="J145" s="84">
        <f t="shared" si="15"/>
        <v>300</v>
      </c>
      <c r="K145" s="45">
        <f t="shared" si="15"/>
        <v>290.85000000000002</v>
      </c>
      <c r="L145" s="44">
        <f t="shared" si="15"/>
        <v>290.85000000000002</v>
      </c>
    </row>
    <row r="146" spans="1:12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5"/>
        <v>1900</v>
      </c>
      <c r="J146" s="97">
        <f t="shared" si="15"/>
        <v>300</v>
      </c>
      <c r="K146" s="72">
        <f t="shared" si="15"/>
        <v>290.85000000000002</v>
      </c>
      <c r="L146" s="71">
        <f t="shared" si="15"/>
        <v>290.85000000000002</v>
      </c>
    </row>
    <row r="147" spans="1:12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300</v>
      </c>
      <c r="K147" s="45">
        <f>SUM(K148:K149)</f>
        <v>290.85000000000002</v>
      </c>
      <c r="L147" s="44">
        <f>SUM(L148:L149)</f>
        <v>290.85000000000002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300</v>
      </c>
      <c r="K148" s="98">
        <v>290.85000000000002</v>
      </c>
      <c r="L148" s="98">
        <v>290.85000000000002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18">I177</f>
        <v>0</v>
      </c>
      <c r="J176" s="86">
        <f t="shared" si="18"/>
        <v>0</v>
      </c>
      <c r="K176" s="52">
        <f t="shared" si="18"/>
        <v>0</v>
      </c>
      <c r="L176" s="53">
        <f t="shared" si="18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18"/>
        <v>0</v>
      </c>
      <c r="J177" s="84">
        <f t="shared" si="18"/>
        <v>0</v>
      </c>
      <c r="K177" s="45">
        <f t="shared" si="18"/>
        <v>0</v>
      </c>
      <c r="L177" s="44">
        <f t="shared" si="18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19">I185</f>
        <v>0</v>
      </c>
      <c r="J184" s="85">
        <f t="shared" si="19"/>
        <v>0</v>
      </c>
      <c r="K184" s="65">
        <f t="shared" si="19"/>
        <v>0</v>
      </c>
      <c r="L184" s="64">
        <f t="shared" si="19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19"/>
        <v>0</v>
      </c>
      <c r="J185" s="84">
        <f t="shared" si="19"/>
        <v>0</v>
      </c>
      <c r="K185" s="45">
        <f t="shared" si="19"/>
        <v>0</v>
      </c>
      <c r="L185" s="44">
        <f t="shared" si="19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0">I196</f>
        <v>0</v>
      </c>
      <c r="J195" s="85">
        <f t="shared" si="20"/>
        <v>0</v>
      </c>
      <c r="K195" s="65">
        <f t="shared" si="20"/>
        <v>0</v>
      </c>
      <c r="L195" s="65">
        <f t="shared" si="20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0"/>
        <v>0</v>
      </c>
      <c r="J196" s="97">
        <f t="shared" si="20"/>
        <v>0</v>
      </c>
      <c r="K196" s="72">
        <f t="shared" si="20"/>
        <v>0</v>
      </c>
      <c r="L196" s="72">
        <f t="shared" si="20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0"/>
        <v>0</v>
      </c>
      <c r="J197" s="84">
        <f t="shared" si="20"/>
        <v>0</v>
      </c>
      <c r="K197" s="45">
        <f t="shared" si="20"/>
        <v>0</v>
      </c>
      <c r="L197" s="45">
        <f t="shared" si="20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1">I200</f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1"/>
        <v>0</v>
      </c>
      <c r="J200" s="44">
        <f t="shared" si="21"/>
        <v>0</v>
      </c>
      <c r="K200" s="44">
        <f t="shared" si="21"/>
        <v>0</v>
      </c>
      <c r="L200" s="44">
        <f t="shared" si="21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2">I229</f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2"/>
        <v>0</v>
      </c>
      <c r="J229" s="84">
        <f t="shared" si="22"/>
        <v>0</v>
      </c>
      <c r="K229" s="45">
        <f t="shared" si="22"/>
        <v>0</v>
      </c>
      <c r="L229" s="45">
        <f t="shared" si="22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3">I232</f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3"/>
        <v>0</v>
      </c>
      <c r="J232" s="84">
        <f t="shared" si="23"/>
        <v>0</v>
      </c>
      <c r="K232" s="45">
        <f t="shared" si="23"/>
        <v>0</v>
      </c>
      <c r="L232" s="45">
        <f t="shared" si="23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4">I261</f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4"/>
        <v>0</v>
      </c>
      <c r="J261" s="84">
        <f t="shared" si="24"/>
        <v>0</v>
      </c>
      <c r="K261" s="45">
        <f t="shared" si="24"/>
        <v>0</v>
      </c>
      <c r="L261" s="45">
        <f t="shared" si="24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5">I264</f>
        <v>0</v>
      </c>
      <c r="J263" s="110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5"/>
        <v>0</v>
      </c>
      <c r="J264" s="110">
        <f t="shared" si="25"/>
        <v>0</v>
      </c>
      <c r="K264" s="45">
        <f t="shared" si="25"/>
        <v>0</v>
      </c>
      <c r="L264" s="45">
        <f t="shared" si="25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6">I294</f>
        <v>0</v>
      </c>
      <c r="J293" s="110">
        <f t="shared" si="26"/>
        <v>0</v>
      </c>
      <c r="K293" s="45">
        <f t="shared" si="26"/>
        <v>0</v>
      </c>
      <c r="L293" s="45">
        <f t="shared" si="26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6"/>
        <v>0</v>
      </c>
      <c r="J294" s="111">
        <f t="shared" si="26"/>
        <v>0</v>
      </c>
      <c r="K294" s="65">
        <f t="shared" si="26"/>
        <v>0</v>
      </c>
      <c r="L294" s="65">
        <f t="shared" si="26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27">I297</f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27"/>
        <v>0</v>
      </c>
      <c r="J297" s="110">
        <f t="shared" si="27"/>
        <v>0</v>
      </c>
      <c r="K297" s="45">
        <f t="shared" si="27"/>
        <v>0</v>
      </c>
      <c r="L297" s="45">
        <f t="shared" si="27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2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2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28">I326</f>
        <v>0</v>
      </c>
      <c r="J325" s="84">
        <f t="shared" si="28"/>
        <v>0</v>
      </c>
      <c r="K325" s="45">
        <f t="shared" si="28"/>
        <v>0</v>
      </c>
      <c r="L325" s="45">
        <f t="shared" si="28"/>
        <v>0</v>
      </c>
    </row>
    <row r="326" spans="1:12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28"/>
        <v>0</v>
      </c>
      <c r="J326" s="85">
        <f t="shared" si="28"/>
        <v>0</v>
      </c>
      <c r="K326" s="65">
        <f t="shared" si="28"/>
        <v>0</v>
      </c>
      <c r="L326" s="65">
        <f t="shared" si="28"/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29">I329</f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29"/>
        <v>0</v>
      </c>
      <c r="J329" s="84">
        <f t="shared" si="29"/>
        <v>0</v>
      </c>
      <c r="K329" s="45">
        <f t="shared" si="29"/>
        <v>0</v>
      </c>
      <c r="L329" s="45">
        <f t="shared" si="29"/>
        <v>0</v>
      </c>
    </row>
    <row r="330" spans="1:12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2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2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2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513100</v>
      </c>
      <c r="J335" s="93">
        <f t="shared" ref="J335:L335" si="30">SUM(J31)</f>
        <v>89100</v>
      </c>
      <c r="K335" s="93">
        <f t="shared" si="30"/>
        <v>86744.72</v>
      </c>
      <c r="L335" s="93">
        <f t="shared" si="30"/>
        <v>86744.72</v>
      </c>
    </row>
    <row r="336" spans="1:12" ht="4.2" customHeight="1">
      <c r="G336" s="118"/>
      <c r="H336" s="43"/>
      <c r="I336" s="119"/>
      <c r="J336" s="120"/>
      <c r="K336" s="120"/>
      <c r="L336" s="120"/>
    </row>
    <row r="337" spans="1:12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</row>
    <row r="338" spans="1:12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10" t="s">
        <v>219</v>
      </c>
      <c r="L338" s="410"/>
    </row>
    <row r="339" spans="1:12" ht="8.4" customHeight="1">
      <c r="I339" s="124"/>
      <c r="K339" s="124"/>
      <c r="L339" s="124"/>
    </row>
    <row r="340" spans="1:12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2" ht="26.25" customHeight="1">
      <c r="D341" s="412" t="s">
        <v>222</v>
      </c>
      <c r="E341" s="413"/>
      <c r="F341" s="413"/>
      <c r="G341" s="413"/>
      <c r="H341" s="126"/>
      <c r="I341" s="127" t="s">
        <v>218</v>
      </c>
      <c r="K341" s="410" t="s">
        <v>219</v>
      </c>
      <c r="L341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</mergeCells>
  <pageMargins left="0.59055118110236227" right="0.39370078740157483" top="0" bottom="0" header="0.11811023622047245" footer="0"/>
  <pageSetup paperSize="10000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5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147800</v>
      </c>
      <c r="J30" s="44">
        <f>SUM(J31+J42+J56+J77+J84+J104+J126+J144+J154)</f>
        <v>24100</v>
      </c>
      <c r="K30" s="45">
        <f>SUM(K31+K42+K56+K77+K84+K104+K126+K144+K154)</f>
        <v>22695.59</v>
      </c>
      <c r="L30" s="44">
        <f>SUM(L31+L42+L56+L77+L84+L104+L126+L144+L154)</f>
        <v>22695.59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137300</v>
      </c>
      <c r="J31" s="44">
        <f>SUM(J32+J38)</f>
        <v>22300</v>
      </c>
      <c r="K31" s="52">
        <f>SUM(K32+K38)</f>
        <v>21050.71</v>
      </c>
      <c r="L31" s="53">
        <f>SUM(L32+L38)</f>
        <v>21050.71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135300</v>
      </c>
      <c r="J32" s="44">
        <f>SUM(J33)</f>
        <v>22000</v>
      </c>
      <c r="K32" s="45">
        <f>SUM(K33)</f>
        <v>20750.71</v>
      </c>
      <c r="L32" s="44">
        <f>SUM(L33)</f>
        <v>20750.71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135300</v>
      </c>
      <c r="J33" s="44">
        <f t="shared" ref="J33:L34" si="0">SUM(J34)</f>
        <v>22000</v>
      </c>
      <c r="K33" s="44">
        <f t="shared" si="0"/>
        <v>20750.71</v>
      </c>
      <c r="L33" s="44">
        <f t="shared" si="0"/>
        <v>20750.71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135300</v>
      </c>
      <c r="J34" s="45">
        <f t="shared" si="0"/>
        <v>22000</v>
      </c>
      <c r="K34" s="45">
        <f t="shared" si="0"/>
        <v>20750.71</v>
      </c>
      <c r="L34" s="45">
        <f t="shared" si="0"/>
        <v>20750.71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135300</v>
      </c>
      <c r="J35" s="60">
        <v>22000</v>
      </c>
      <c r="K35" s="60">
        <v>20750.71</v>
      </c>
      <c r="L35" s="60">
        <v>20750.71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2000</v>
      </c>
      <c r="J38" s="44">
        <f t="shared" si="1"/>
        <v>300</v>
      </c>
      <c r="K38" s="45">
        <f t="shared" si="1"/>
        <v>300</v>
      </c>
      <c r="L38" s="44">
        <f t="shared" si="1"/>
        <v>300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2000</v>
      </c>
      <c r="J39" s="44">
        <f t="shared" si="1"/>
        <v>300</v>
      </c>
      <c r="K39" s="44">
        <f t="shared" si="1"/>
        <v>300</v>
      </c>
      <c r="L39" s="44">
        <f t="shared" si="1"/>
        <v>300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2000</v>
      </c>
      <c r="J40" s="44">
        <f t="shared" si="1"/>
        <v>300</v>
      </c>
      <c r="K40" s="44">
        <f t="shared" si="1"/>
        <v>300</v>
      </c>
      <c r="L40" s="44">
        <f t="shared" si="1"/>
        <v>300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2000</v>
      </c>
      <c r="J41" s="60">
        <v>300</v>
      </c>
      <c r="K41" s="60">
        <v>300</v>
      </c>
      <c r="L41" s="60">
        <v>300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10100</v>
      </c>
      <c r="J42" s="65">
        <f t="shared" si="2"/>
        <v>1700</v>
      </c>
      <c r="K42" s="64">
        <f t="shared" si="2"/>
        <v>1544.88</v>
      </c>
      <c r="L42" s="64">
        <f t="shared" si="2"/>
        <v>1544.88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10100</v>
      </c>
      <c r="J43" s="45">
        <f t="shared" si="2"/>
        <v>1700</v>
      </c>
      <c r="K43" s="44">
        <f t="shared" si="2"/>
        <v>1544.88</v>
      </c>
      <c r="L43" s="45">
        <f t="shared" si="2"/>
        <v>1544.88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10100</v>
      </c>
      <c r="J44" s="45">
        <f t="shared" si="2"/>
        <v>1700</v>
      </c>
      <c r="K44" s="53">
        <f t="shared" si="2"/>
        <v>1544.88</v>
      </c>
      <c r="L44" s="53">
        <f t="shared" si="2"/>
        <v>1544.88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10100</v>
      </c>
      <c r="J45" s="71">
        <f>SUM(J46:J55)</f>
        <v>1700</v>
      </c>
      <c r="K45" s="72">
        <f>SUM(K46:K55)</f>
        <v>1544.88</v>
      </c>
      <c r="L45" s="72">
        <f>SUM(L46:L55)</f>
        <v>1544.88</v>
      </c>
      <c r="Q45" s="136"/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6"/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600</v>
      </c>
      <c r="J47" s="60">
        <v>100</v>
      </c>
      <c r="K47" s="60">
        <v>93.66</v>
      </c>
      <c r="L47" s="60">
        <v>93.66</v>
      </c>
      <c r="Q47" s="136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1400</v>
      </c>
      <c r="J48" s="60">
        <v>200</v>
      </c>
      <c r="K48" s="60">
        <v>136.28</v>
      </c>
      <c r="L48" s="60">
        <v>136.28</v>
      </c>
      <c r="Q48" s="136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6"/>
      <c r="R49" s="136"/>
    </row>
    <row r="50" spans="1:19" ht="15.75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16</v>
      </c>
      <c r="G50" s="56" t="s">
        <v>55</v>
      </c>
      <c r="H50" s="43">
        <v>26</v>
      </c>
      <c r="I50" s="61">
        <v>500</v>
      </c>
      <c r="J50" s="60">
        <v>0</v>
      </c>
      <c r="K50" s="60">
        <v>0</v>
      </c>
      <c r="L50" s="60">
        <v>0</v>
      </c>
      <c r="Q50" s="136"/>
      <c r="R50" s="136"/>
    </row>
    <row r="51" spans="1:19" ht="27.75" hidden="1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17</v>
      </c>
      <c r="G51" s="56" t="s">
        <v>56</v>
      </c>
      <c r="H51" s="43">
        <v>27</v>
      </c>
      <c r="I51" s="61">
        <v>0</v>
      </c>
      <c r="J51" s="61">
        <v>0</v>
      </c>
      <c r="K51" s="61">
        <v>0</v>
      </c>
      <c r="L51" s="61">
        <v>0</v>
      </c>
      <c r="Q51" s="136"/>
      <c r="R51" s="136"/>
    </row>
    <row r="52" spans="1:19" ht="14.2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5700</v>
      </c>
      <c r="J52" s="60">
        <v>1000</v>
      </c>
      <c r="K52" s="60">
        <v>979.3</v>
      </c>
      <c r="L52" s="60">
        <v>979.3</v>
      </c>
      <c r="Q52" s="136"/>
      <c r="R52" s="136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500</v>
      </c>
      <c r="J53" s="60">
        <v>200</v>
      </c>
      <c r="K53" s="60">
        <v>135.63999999999999</v>
      </c>
      <c r="L53" s="60">
        <v>135.63999999999999</v>
      </c>
      <c r="Q53" s="136"/>
      <c r="R53" s="136"/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>
        <v>0</v>
      </c>
      <c r="J54" s="60">
        <v>0</v>
      </c>
      <c r="K54" s="60">
        <v>0</v>
      </c>
      <c r="L54" s="60">
        <v>0</v>
      </c>
      <c r="Q54" s="136"/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1400</v>
      </c>
      <c r="J55" s="60">
        <v>200</v>
      </c>
      <c r="K55" s="60">
        <v>200</v>
      </c>
      <c r="L55" s="60">
        <v>200</v>
      </c>
      <c r="Q55" s="136"/>
      <c r="R55" s="136"/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136"/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136"/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136"/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136"/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136"/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136"/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136"/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136"/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136"/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136"/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136"/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3">I74</f>
        <v>0</v>
      </c>
      <c r="J73" s="44">
        <f t="shared" si="3"/>
        <v>0</v>
      </c>
      <c r="K73" s="44">
        <f t="shared" si="3"/>
        <v>0</v>
      </c>
      <c r="L73" s="44">
        <f t="shared" si="3"/>
        <v>0</v>
      </c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3"/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4">I78</f>
        <v>0</v>
      </c>
      <c r="J77" s="84">
        <f t="shared" si="4"/>
        <v>0</v>
      </c>
      <c r="K77" s="45">
        <f t="shared" si="4"/>
        <v>0</v>
      </c>
      <c r="L77" s="45">
        <f t="shared" si="4"/>
        <v>0</v>
      </c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4"/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</row>
    <row r="81" spans="1:12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</row>
    <row r="82" spans="1:12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</row>
    <row r="83" spans="1:12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</row>
    <row r="85" spans="1:12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5">I86</f>
        <v>0</v>
      </c>
      <c r="J85" s="85">
        <f t="shared" si="5"/>
        <v>0</v>
      </c>
      <c r="K85" s="65">
        <f t="shared" si="5"/>
        <v>0</v>
      </c>
      <c r="L85" s="65">
        <f t="shared" si="5"/>
        <v>0</v>
      </c>
    </row>
    <row r="86" spans="1:12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5"/>
        <v>0</v>
      </c>
      <c r="J86" s="84">
        <f t="shared" si="5"/>
        <v>0</v>
      </c>
      <c r="K86" s="45">
        <f t="shared" si="5"/>
        <v>0</v>
      </c>
      <c r="L86" s="4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</row>
    <row r="88" spans="1:12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</row>
    <row r="89" spans="1:12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</row>
    <row r="90" spans="1:12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6">I91</f>
        <v>0</v>
      </c>
      <c r="J90" s="84">
        <f t="shared" si="6"/>
        <v>0</v>
      </c>
      <c r="K90" s="45">
        <f t="shared" si="6"/>
        <v>0</v>
      </c>
      <c r="L90" s="44">
        <f t="shared" si="6"/>
        <v>0</v>
      </c>
    </row>
    <row r="91" spans="1:12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6"/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</row>
    <row r="93" spans="1:12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</row>
    <row r="95" spans="1:12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7">I96</f>
        <v>0</v>
      </c>
      <c r="J95" s="84">
        <f t="shared" si="7"/>
        <v>0</v>
      </c>
      <c r="K95" s="45">
        <f t="shared" si="7"/>
        <v>0</v>
      </c>
      <c r="L95" s="44">
        <f t="shared" si="7"/>
        <v>0</v>
      </c>
    </row>
    <row r="96" spans="1:12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7"/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</row>
    <row r="98" spans="1:12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</row>
    <row r="99" spans="1:12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</row>
    <row r="100" spans="1:12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</row>
    <row r="101" spans="1:12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</row>
    <row r="103" spans="1:12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</row>
    <row r="104" spans="1:12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</row>
    <row r="105" spans="1:12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8">I106</f>
        <v>0</v>
      </c>
      <c r="J105" s="86">
        <f t="shared" si="8"/>
        <v>0</v>
      </c>
      <c r="K105" s="52">
        <f t="shared" si="8"/>
        <v>0</v>
      </c>
      <c r="L105" s="53">
        <f t="shared" si="8"/>
        <v>0</v>
      </c>
    </row>
    <row r="106" spans="1:12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8"/>
        <v>0</v>
      </c>
      <c r="J106" s="84">
        <f t="shared" si="8"/>
        <v>0</v>
      </c>
      <c r="K106" s="45">
        <f t="shared" si="8"/>
        <v>0</v>
      </c>
      <c r="L106" s="44">
        <f t="shared" si="8"/>
        <v>0</v>
      </c>
    </row>
    <row r="107" spans="1:12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</row>
    <row r="108" spans="1:12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</row>
    <row r="109" spans="1:12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</row>
    <row r="110" spans="1:12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9">I111</f>
        <v>0</v>
      </c>
      <c r="J110" s="84">
        <f t="shared" si="9"/>
        <v>0</v>
      </c>
      <c r="K110" s="45">
        <f t="shared" si="9"/>
        <v>0</v>
      </c>
      <c r="L110" s="44">
        <f t="shared" si="9"/>
        <v>0</v>
      </c>
    </row>
    <row r="111" spans="1:12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9"/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9"/>
        <v>0</v>
      </c>
      <c r="J112" s="94">
        <f t="shared" si="9"/>
        <v>0</v>
      </c>
      <c r="K112" s="95">
        <f t="shared" si="9"/>
        <v>0</v>
      </c>
      <c r="L112" s="93">
        <f t="shared" si="9"/>
        <v>0</v>
      </c>
    </row>
    <row r="113" spans="1:12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</row>
    <row r="114" spans="1:12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0">I115</f>
        <v>0</v>
      </c>
      <c r="J114" s="85">
        <f t="shared" si="10"/>
        <v>0</v>
      </c>
      <c r="K114" s="65">
        <f t="shared" si="10"/>
        <v>0</v>
      </c>
      <c r="L114" s="64">
        <f t="shared" si="10"/>
        <v>0</v>
      </c>
    </row>
    <row r="115" spans="1:12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0"/>
        <v>0</v>
      </c>
      <c r="J115" s="84">
        <f t="shared" si="10"/>
        <v>0</v>
      </c>
      <c r="K115" s="45">
        <f t="shared" si="10"/>
        <v>0</v>
      </c>
      <c r="L115" s="44">
        <f t="shared" si="10"/>
        <v>0</v>
      </c>
    </row>
    <row r="116" spans="1:12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</row>
    <row r="118" spans="1:12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1">I119</f>
        <v>0</v>
      </c>
      <c r="J118" s="85">
        <f t="shared" si="11"/>
        <v>0</v>
      </c>
      <c r="K118" s="65">
        <f t="shared" si="11"/>
        <v>0</v>
      </c>
      <c r="L118" s="64">
        <f t="shared" si="11"/>
        <v>0</v>
      </c>
    </row>
    <row r="119" spans="1:12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1"/>
        <v>0</v>
      </c>
      <c r="J119" s="84">
        <f t="shared" si="11"/>
        <v>0</v>
      </c>
      <c r="K119" s="45">
        <f t="shared" si="11"/>
        <v>0</v>
      </c>
      <c r="L119" s="4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</row>
    <row r="122" spans="1:12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2">I123</f>
        <v>0</v>
      </c>
      <c r="J122" s="97">
        <f t="shared" si="12"/>
        <v>0</v>
      </c>
      <c r="K122" s="72">
        <f t="shared" si="12"/>
        <v>0</v>
      </c>
      <c r="L122" s="71">
        <f t="shared" si="12"/>
        <v>0</v>
      </c>
    </row>
    <row r="123" spans="1:12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2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</row>
    <row r="126" spans="1:12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100</v>
      </c>
      <c r="K126" s="45">
        <f>SUM(K127+K132+K139)</f>
        <v>100</v>
      </c>
      <c r="L126" s="44">
        <f>SUM(L127+L132+L139)</f>
        <v>100</v>
      </c>
    </row>
    <row r="127" spans="1:12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3">I128</f>
        <v>0</v>
      </c>
      <c r="J127" s="84">
        <f t="shared" si="13"/>
        <v>0</v>
      </c>
      <c r="K127" s="45">
        <f t="shared" si="13"/>
        <v>0</v>
      </c>
      <c r="L127" s="44">
        <f t="shared" si="13"/>
        <v>0</v>
      </c>
    </row>
    <row r="128" spans="1:12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3"/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4">I133</f>
        <v>0</v>
      </c>
      <c r="J132" s="86">
        <f t="shared" si="14"/>
        <v>0</v>
      </c>
      <c r="K132" s="52">
        <f t="shared" si="14"/>
        <v>0</v>
      </c>
      <c r="L132" s="53">
        <f t="shared" si="14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4"/>
        <v>0</v>
      </c>
      <c r="J133" s="84">
        <f t="shared" si="14"/>
        <v>0</v>
      </c>
      <c r="K133" s="45">
        <f t="shared" si="14"/>
        <v>0</v>
      </c>
      <c r="L133" s="44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5">I140</f>
        <v>400</v>
      </c>
      <c r="J139" s="84">
        <f t="shared" si="15"/>
        <v>100</v>
      </c>
      <c r="K139" s="45">
        <f t="shared" si="15"/>
        <v>100</v>
      </c>
      <c r="L139" s="44">
        <f t="shared" si="15"/>
        <v>100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5"/>
        <v>400</v>
      </c>
      <c r="J140" s="97">
        <f t="shared" si="15"/>
        <v>100</v>
      </c>
      <c r="K140" s="72">
        <f t="shared" si="15"/>
        <v>100</v>
      </c>
      <c r="L140" s="71">
        <f t="shared" si="15"/>
        <v>100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100</v>
      </c>
      <c r="K141" s="45">
        <f>SUM(K142:K143)</f>
        <v>100</v>
      </c>
      <c r="L141" s="44">
        <f>SUM(L142:L143)</f>
        <v>100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100</v>
      </c>
      <c r="K142" s="98">
        <v>100</v>
      </c>
      <c r="L142" s="98">
        <v>100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6">I152</f>
        <v>0</v>
      </c>
      <c r="J151" s="84">
        <f t="shared" si="16"/>
        <v>0</v>
      </c>
      <c r="K151" s="45">
        <f t="shared" si="16"/>
        <v>0</v>
      </c>
      <c r="L151" s="44">
        <f t="shared" si="16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6"/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17">I156</f>
        <v>0</v>
      </c>
      <c r="J155" s="84">
        <f t="shared" si="17"/>
        <v>0</v>
      </c>
      <c r="K155" s="45">
        <f t="shared" si="17"/>
        <v>0</v>
      </c>
      <c r="L155" s="44">
        <f t="shared" si="17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17"/>
        <v>0</v>
      </c>
      <c r="J156" s="85">
        <f t="shared" si="17"/>
        <v>0</v>
      </c>
      <c r="K156" s="65">
        <f t="shared" si="17"/>
        <v>0</v>
      </c>
      <c r="L156" s="64">
        <f t="shared" si="17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17"/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18">I171</f>
        <v>0</v>
      </c>
      <c r="J170" s="86">
        <f t="shared" si="18"/>
        <v>0</v>
      </c>
      <c r="K170" s="52">
        <f t="shared" si="18"/>
        <v>0</v>
      </c>
      <c r="L170" s="53">
        <f t="shared" si="18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18"/>
        <v>0</v>
      </c>
      <c r="J171" s="84">
        <f t="shared" si="18"/>
        <v>0</v>
      </c>
      <c r="K171" s="45">
        <f t="shared" si="18"/>
        <v>0</v>
      </c>
      <c r="L171" s="44">
        <f t="shared" si="18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19">I179</f>
        <v>0</v>
      </c>
      <c r="J178" s="85">
        <f t="shared" si="19"/>
        <v>0</v>
      </c>
      <c r="K178" s="65">
        <f t="shared" si="19"/>
        <v>0</v>
      </c>
      <c r="L178" s="64">
        <f t="shared" si="19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19"/>
        <v>0</v>
      </c>
      <c r="J179" s="84">
        <f t="shared" si="19"/>
        <v>0</v>
      </c>
      <c r="K179" s="45">
        <f t="shared" si="19"/>
        <v>0</v>
      </c>
      <c r="L179" s="44">
        <f t="shared" si="19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0">I190</f>
        <v>0</v>
      </c>
      <c r="J189" s="85">
        <f t="shared" si="20"/>
        <v>0</v>
      </c>
      <c r="K189" s="65">
        <f t="shared" si="20"/>
        <v>0</v>
      </c>
      <c r="L189" s="65">
        <f t="shared" si="20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0"/>
        <v>0</v>
      </c>
      <c r="J190" s="97">
        <f t="shared" si="20"/>
        <v>0</v>
      </c>
      <c r="K190" s="72">
        <f t="shared" si="20"/>
        <v>0</v>
      </c>
      <c r="L190" s="72">
        <f t="shared" si="20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0"/>
        <v>0</v>
      </c>
      <c r="J191" s="84">
        <f t="shared" si="20"/>
        <v>0</v>
      </c>
      <c r="K191" s="45">
        <f t="shared" si="20"/>
        <v>0</v>
      </c>
      <c r="L191" s="45">
        <f t="shared" si="20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1">I194</f>
        <v>0</v>
      </c>
      <c r="J193" s="44">
        <f t="shared" si="21"/>
        <v>0</v>
      </c>
      <c r="K193" s="44">
        <f t="shared" si="21"/>
        <v>0</v>
      </c>
      <c r="L193" s="44">
        <f t="shared" si="21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1"/>
        <v>0</v>
      </c>
      <c r="J194" s="44">
        <f t="shared" si="21"/>
        <v>0</v>
      </c>
      <c r="K194" s="44">
        <f t="shared" si="21"/>
        <v>0</v>
      </c>
      <c r="L194" s="44">
        <f t="shared" si="21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2">I223</f>
        <v>0</v>
      </c>
      <c r="J222" s="84">
        <f t="shared" si="22"/>
        <v>0</v>
      </c>
      <c r="K222" s="45">
        <f t="shared" si="22"/>
        <v>0</v>
      </c>
      <c r="L222" s="45">
        <f t="shared" si="22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2"/>
        <v>0</v>
      </c>
      <c r="J223" s="84">
        <f t="shared" si="22"/>
        <v>0</v>
      </c>
      <c r="K223" s="45">
        <f t="shared" si="22"/>
        <v>0</v>
      </c>
      <c r="L223" s="45">
        <f t="shared" si="22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3">I226</f>
        <v>0</v>
      </c>
      <c r="J225" s="84">
        <f t="shared" si="23"/>
        <v>0</v>
      </c>
      <c r="K225" s="45">
        <f t="shared" si="23"/>
        <v>0</v>
      </c>
      <c r="L225" s="45">
        <f t="shared" si="23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3"/>
        <v>0</v>
      </c>
      <c r="J226" s="84">
        <f t="shared" si="23"/>
        <v>0</v>
      </c>
      <c r="K226" s="45">
        <f t="shared" si="23"/>
        <v>0</v>
      </c>
      <c r="L226" s="45">
        <f t="shared" si="23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4">I255</f>
        <v>0</v>
      </c>
      <c r="J254" s="84">
        <f t="shared" si="24"/>
        <v>0</v>
      </c>
      <c r="K254" s="45">
        <f t="shared" si="24"/>
        <v>0</v>
      </c>
      <c r="L254" s="45">
        <f t="shared" si="24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4"/>
        <v>0</v>
      </c>
      <c r="J255" s="84">
        <f t="shared" si="24"/>
        <v>0</v>
      </c>
      <c r="K255" s="45">
        <f t="shared" si="24"/>
        <v>0</v>
      </c>
      <c r="L255" s="45">
        <f t="shared" si="24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5">I258</f>
        <v>0</v>
      </c>
      <c r="J257" s="110">
        <f t="shared" si="25"/>
        <v>0</v>
      </c>
      <c r="K257" s="45">
        <f t="shared" si="25"/>
        <v>0</v>
      </c>
      <c r="L257" s="45">
        <f t="shared" si="25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5"/>
        <v>0</v>
      </c>
      <c r="J258" s="110">
        <f t="shared" si="25"/>
        <v>0</v>
      </c>
      <c r="K258" s="45">
        <f t="shared" si="25"/>
        <v>0</v>
      </c>
      <c r="L258" s="45">
        <f t="shared" si="25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6">I288</f>
        <v>0</v>
      </c>
      <c r="J287" s="110">
        <f t="shared" si="26"/>
        <v>0</v>
      </c>
      <c r="K287" s="45">
        <f t="shared" si="26"/>
        <v>0</v>
      </c>
      <c r="L287" s="45">
        <f t="shared" si="26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6"/>
        <v>0</v>
      </c>
      <c r="J288" s="111">
        <f t="shared" si="26"/>
        <v>0</v>
      </c>
      <c r="K288" s="65">
        <f t="shared" si="26"/>
        <v>0</v>
      </c>
      <c r="L288" s="65">
        <f t="shared" si="26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27">I291</f>
        <v>0</v>
      </c>
      <c r="J290" s="110">
        <f t="shared" si="27"/>
        <v>0</v>
      </c>
      <c r="K290" s="45">
        <f t="shared" si="27"/>
        <v>0</v>
      </c>
      <c r="L290" s="45">
        <f t="shared" si="27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27"/>
        <v>0</v>
      </c>
      <c r="J291" s="110">
        <f t="shared" si="27"/>
        <v>0</v>
      </c>
      <c r="K291" s="45">
        <f t="shared" si="27"/>
        <v>0</v>
      </c>
      <c r="L291" s="45">
        <f t="shared" si="27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28">I320</f>
        <v>0</v>
      </c>
      <c r="J319" s="84">
        <f t="shared" si="28"/>
        <v>0</v>
      </c>
      <c r="K319" s="45">
        <f t="shared" si="28"/>
        <v>0</v>
      </c>
      <c r="L319" s="45">
        <f t="shared" si="28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28"/>
        <v>0</v>
      </c>
      <c r="J320" s="85">
        <f t="shared" si="28"/>
        <v>0</v>
      </c>
      <c r="K320" s="65">
        <f t="shared" si="28"/>
        <v>0</v>
      </c>
      <c r="L320" s="65">
        <f t="shared" si="28"/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2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29">I323</f>
        <v>0</v>
      </c>
      <c r="J322" s="84">
        <f t="shared" si="29"/>
        <v>0</v>
      </c>
      <c r="K322" s="45">
        <f t="shared" si="29"/>
        <v>0</v>
      </c>
      <c r="L322" s="45">
        <f t="shared" si="29"/>
        <v>0</v>
      </c>
    </row>
    <row r="323" spans="1:12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29"/>
        <v>0</v>
      </c>
      <c r="J323" s="84">
        <f t="shared" si="29"/>
        <v>0</v>
      </c>
      <c r="K323" s="45">
        <f t="shared" si="29"/>
        <v>0</v>
      </c>
      <c r="L323" s="45">
        <f t="shared" si="29"/>
        <v>0</v>
      </c>
    </row>
    <row r="324" spans="1:12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2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2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2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147800</v>
      </c>
      <c r="J329" s="93">
        <f>SUM(J30)</f>
        <v>24100</v>
      </c>
      <c r="K329" s="93">
        <f>SUM(K30)</f>
        <v>22695.59</v>
      </c>
      <c r="L329" s="93">
        <f>SUM(L30)</f>
        <v>22695.59</v>
      </c>
    </row>
    <row r="330" spans="1:12" ht="18.75" customHeight="1">
      <c r="G330" s="118"/>
      <c r="H330" s="43"/>
      <c r="I330" s="119"/>
      <c r="J330" s="120"/>
      <c r="K330" s="120"/>
      <c r="L330" s="120"/>
    </row>
    <row r="331" spans="1:12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2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10" t="s">
        <v>219</v>
      </c>
      <c r="L332" s="410"/>
    </row>
    <row r="333" spans="1:12" ht="15.75" customHeight="1">
      <c r="I333" s="124"/>
      <c r="K333" s="124"/>
      <c r="L333" s="124"/>
    </row>
    <row r="334" spans="1:12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2" ht="26.25" customHeight="1">
      <c r="D335" s="412" t="s">
        <v>222</v>
      </c>
      <c r="E335" s="413"/>
      <c r="F335" s="413"/>
      <c r="G335" s="413"/>
      <c r="H335" s="126"/>
      <c r="I335" s="127" t="s">
        <v>218</v>
      </c>
      <c r="K335" s="410" t="s">
        <v>219</v>
      </c>
      <c r="L335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" footer="0"/>
  <pageSetup paperSize="10000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4"/>
  <sheetViews>
    <sheetView topLeftCell="A4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100000</v>
      </c>
      <c r="J30" s="44">
        <f>SUM(J31+J42+J57+J78+J85+J105+J127+J145+J155)</f>
        <v>19100</v>
      </c>
      <c r="K30" s="45">
        <f>SUM(K31+K42+K57+K78+K85+K105+K127+K145+K155)</f>
        <v>18855.240000000002</v>
      </c>
      <c r="L30" s="44">
        <f>SUM(L31+L42+L57+L78+L85+L105+L127+L145+L155)</f>
        <v>18855.240000000002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62400</v>
      </c>
      <c r="J31" s="44">
        <f>SUM(J32+J38)</f>
        <v>10400</v>
      </c>
      <c r="K31" s="52">
        <f>SUM(K32+K38)</f>
        <v>10378.5</v>
      </c>
      <c r="L31" s="53">
        <f>SUM(L32+L38)</f>
        <v>10378.5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61500</v>
      </c>
      <c r="J32" s="44">
        <f>SUM(J33)</f>
        <v>10200</v>
      </c>
      <c r="K32" s="45">
        <f>SUM(K33)</f>
        <v>10200</v>
      </c>
      <c r="L32" s="44">
        <f>SUM(L33)</f>
        <v>10200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61500</v>
      </c>
      <c r="J33" s="44">
        <f t="shared" ref="J33:L34" si="0">SUM(J34)</f>
        <v>10200</v>
      </c>
      <c r="K33" s="44">
        <f t="shared" si="0"/>
        <v>10200</v>
      </c>
      <c r="L33" s="44">
        <f t="shared" si="0"/>
        <v>10200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61500</v>
      </c>
      <c r="J34" s="45">
        <f t="shared" si="0"/>
        <v>10200</v>
      </c>
      <c r="K34" s="45">
        <f t="shared" si="0"/>
        <v>10200</v>
      </c>
      <c r="L34" s="45">
        <f t="shared" si="0"/>
        <v>10200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61500</v>
      </c>
      <c r="J35" s="60">
        <v>10200</v>
      </c>
      <c r="K35" s="60">
        <v>10200</v>
      </c>
      <c r="L35" s="60">
        <v>10200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900</v>
      </c>
      <c r="J38" s="44">
        <f t="shared" si="1"/>
        <v>200</v>
      </c>
      <c r="K38" s="45">
        <f t="shared" si="1"/>
        <v>178.5</v>
      </c>
      <c r="L38" s="44">
        <f t="shared" si="1"/>
        <v>178.5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900</v>
      </c>
      <c r="J39" s="44">
        <f t="shared" si="1"/>
        <v>200</v>
      </c>
      <c r="K39" s="44">
        <f t="shared" si="1"/>
        <v>178.5</v>
      </c>
      <c r="L39" s="44">
        <f t="shared" si="1"/>
        <v>178.5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900</v>
      </c>
      <c r="J40" s="44">
        <f t="shared" si="1"/>
        <v>200</v>
      </c>
      <c r="K40" s="44">
        <f t="shared" si="1"/>
        <v>178.5</v>
      </c>
      <c r="L40" s="44">
        <f t="shared" si="1"/>
        <v>178.5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900</v>
      </c>
      <c r="J41" s="60">
        <v>200</v>
      </c>
      <c r="K41" s="60">
        <v>178.5</v>
      </c>
      <c r="L41" s="60">
        <v>178.5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37100</v>
      </c>
      <c r="J42" s="65">
        <f t="shared" si="2"/>
        <v>8600</v>
      </c>
      <c r="K42" s="64">
        <f t="shared" si="2"/>
        <v>8438.11</v>
      </c>
      <c r="L42" s="64">
        <f t="shared" si="2"/>
        <v>8438.11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37100</v>
      </c>
      <c r="J43" s="45">
        <f t="shared" si="2"/>
        <v>8600</v>
      </c>
      <c r="K43" s="44">
        <f t="shared" si="2"/>
        <v>8438.11</v>
      </c>
      <c r="L43" s="45">
        <f t="shared" si="2"/>
        <v>8438.11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37100</v>
      </c>
      <c r="J44" s="45">
        <f t="shared" si="2"/>
        <v>8600</v>
      </c>
      <c r="K44" s="53">
        <f t="shared" si="2"/>
        <v>8438.11</v>
      </c>
      <c r="L44" s="53">
        <f t="shared" si="2"/>
        <v>8438.11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37100</v>
      </c>
      <c r="J45" s="71">
        <f>SUM(J46:J56)</f>
        <v>8600</v>
      </c>
      <c r="K45" s="72">
        <f>SUM(K46:K56)</f>
        <v>8438.11</v>
      </c>
      <c r="L45" s="72">
        <f>SUM(L46:L56)</f>
        <v>8438.11</v>
      </c>
      <c r="Q45" s="136"/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6"/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400</v>
      </c>
      <c r="J47" s="60">
        <v>100</v>
      </c>
      <c r="K47" s="60">
        <v>65.69</v>
      </c>
      <c r="L47" s="60">
        <v>65.69</v>
      </c>
      <c r="Q47" s="136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6000</v>
      </c>
      <c r="J48" s="60">
        <v>1000</v>
      </c>
      <c r="K48" s="60">
        <v>877.72</v>
      </c>
      <c r="L48" s="60">
        <v>877.72</v>
      </c>
      <c r="Q48" s="136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6"/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800</v>
      </c>
      <c r="J50" s="60">
        <v>0</v>
      </c>
      <c r="K50" s="60">
        <v>0</v>
      </c>
      <c r="L50" s="60">
        <v>0</v>
      </c>
      <c r="Q50" s="136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>
        <v>0</v>
      </c>
      <c r="J51" s="60">
        <v>0</v>
      </c>
      <c r="K51" s="60">
        <v>0</v>
      </c>
      <c r="L51" s="60">
        <v>0</v>
      </c>
      <c r="Q51" s="136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700</v>
      </c>
      <c r="J52" s="60">
        <v>0</v>
      </c>
      <c r="K52" s="60">
        <v>0</v>
      </c>
      <c r="L52" s="60">
        <v>0</v>
      </c>
      <c r="Q52" s="136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100</v>
      </c>
      <c r="K54" s="60">
        <v>100</v>
      </c>
      <c r="L54" s="60">
        <v>100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28800</v>
      </c>
      <c r="J56" s="60">
        <v>7400</v>
      </c>
      <c r="K56" s="60">
        <v>7394.7</v>
      </c>
      <c r="L56" s="60">
        <v>7394.7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100</v>
      </c>
      <c r="K127" s="45">
        <f>SUM(K128+K133+K140)</f>
        <v>38.630000000000003</v>
      </c>
      <c r="L127" s="44">
        <f>SUM(L128+L133+L140)</f>
        <v>38.630000000000003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5">I141</f>
        <v>500</v>
      </c>
      <c r="J140" s="84">
        <f t="shared" si="15"/>
        <v>100</v>
      </c>
      <c r="K140" s="45">
        <f t="shared" si="15"/>
        <v>38.630000000000003</v>
      </c>
      <c r="L140" s="44">
        <f t="shared" si="15"/>
        <v>38.630000000000003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5"/>
        <v>500</v>
      </c>
      <c r="J141" s="97">
        <f t="shared" si="15"/>
        <v>100</v>
      </c>
      <c r="K141" s="72">
        <f t="shared" si="15"/>
        <v>38.630000000000003</v>
      </c>
      <c r="L141" s="71">
        <f t="shared" si="15"/>
        <v>38.630000000000003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100</v>
      </c>
      <c r="K142" s="45">
        <f>SUM(K143:K144)</f>
        <v>38.630000000000003</v>
      </c>
      <c r="L142" s="44">
        <f>SUM(L143:L144)</f>
        <v>38.630000000000003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100</v>
      </c>
      <c r="K143" s="98">
        <v>38.630000000000003</v>
      </c>
      <c r="L143" s="98">
        <v>38.630000000000003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6">I153</f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6"/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7"/>
        <v>0</v>
      </c>
      <c r="J157" s="85">
        <f t="shared" si="17"/>
        <v>0</v>
      </c>
      <c r="K157" s="65">
        <f t="shared" si="17"/>
        <v>0</v>
      </c>
      <c r="L157" s="64">
        <f t="shared" si="17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18">I180</f>
        <v>0</v>
      </c>
      <c r="J179" s="86">
        <f t="shared" si="18"/>
        <v>0</v>
      </c>
      <c r="K179" s="52">
        <f t="shared" si="18"/>
        <v>0</v>
      </c>
      <c r="L179" s="53">
        <f t="shared" si="18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18"/>
        <v>0</v>
      </c>
      <c r="J180" s="84">
        <f t="shared" si="18"/>
        <v>0</v>
      </c>
      <c r="K180" s="45">
        <f t="shared" si="18"/>
        <v>0</v>
      </c>
      <c r="L180" s="44">
        <f t="shared" si="18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19">I188</f>
        <v>0</v>
      </c>
      <c r="J187" s="85">
        <f t="shared" si="19"/>
        <v>0</v>
      </c>
      <c r="K187" s="65">
        <f t="shared" si="19"/>
        <v>0</v>
      </c>
      <c r="L187" s="64">
        <f t="shared" si="19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19"/>
        <v>0</v>
      </c>
      <c r="J188" s="84">
        <f t="shared" si="19"/>
        <v>0</v>
      </c>
      <c r="K188" s="45">
        <f t="shared" si="19"/>
        <v>0</v>
      </c>
      <c r="L188" s="44">
        <f t="shared" si="19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0">I199</f>
        <v>0</v>
      </c>
      <c r="J198" s="85">
        <f t="shared" si="20"/>
        <v>0</v>
      </c>
      <c r="K198" s="65">
        <f t="shared" si="20"/>
        <v>0</v>
      </c>
      <c r="L198" s="65">
        <f t="shared" si="20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0"/>
        <v>0</v>
      </c>
      <c r="J199" s="97">
        <f t="shared" si="20"/>
        <v>0</v>
      </c>
      <c r="K199" s="72">
        <f t="shared" si="20"/>
        <v>0</v>
      </c>
      <c r="L199" s="72">
        <f t="shared" si="20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0"/>
        <v>0</v>
      </c>
      <c r="J200" s="84">
        <f t="shared" si="20"/>
        <v>0</v>
      </c>
      <c r="K200" s="45">
        <f t="shared" si="20"/>
        <v>0</v>
      </c>
      <c r="L200" s="45">
        <f t="shared" si="20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1">I203</f>
        <v>0</v>
      </c>
      <c r="J202" s="44">
        <f t="shared" si="21"/>
        <v>0</v>
      </c>
      <c r="K202" s="44">
        <f t="shared" si="21"/>
        <v>0</v>
      </c>
      <c r="L202" s="44">
        <f t="shared" si="21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1"/>
        <v>0</v>
      </c>
      <c r="J203" s="44">
        <f t="shared" si="21"/>
        <v>0</v>
      </c>
      <c r="K203" s="44">
        <f t="shared" si="21"/>
        <v>0</v>
      </c>
      <c r="L203" s="44">
        <f t="shared" si="21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2">I232</f>
        <v>0</v>
      </c>
      <c r="J231" s="84">
        <f t="shared" si="22"/>
        <v>0</v>
      </c>
      <c r="K231" s="45">
        <f t="shared" si="22"/>
        <v>0</v>
      </c>
      <c r="L231" s="45">
        <f t="shared" si="22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2"/>
        <v>0</v>
      </c>
      <c r="J232" s="84">
        <f t="shared" si="22"/>
        <v>0</v>
      </c>
      <c r="K232" s="45">
        <f t="shared" si="22"/>
        <v>0</v>
      </c>
      <c r="L232" s="45">
        <f t="shared" si="22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3">I235</f>
        <v>0</v>
      </c>
      <c r="J234" s="84">
        <f t="shared" si="23"/>
        <v>0</v>
      </c>
      <c r="K234" s="45">
        <f t="shared" si="23"/>
        <v>0</v>
      </c>
      <c r="L234" s="45">
        <f t="shared" si="23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3"/>
        <v>0</v>
      </c>
      <c r="J235" s="84">
        <f t="shared" si="23"/>
        <v>0</v>
      </c>
      <c r="K235" s="45">
        <f t="shared" si="23"/>
        <v>0</v>
      </c>
      <c r="L235" s="45">
        <f t="shared" si="23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4">I264</f>
        <v>0</v>
      </c>
      <c r="J263" s="84">
        <f t="shared" si="24"/>
        <v>0</v>
      </c>
      <c r="K263" s="45">
        <f t="shared" si="24"/>
        <v>0</v>
      </c>
      <c r="L263" s="45">
        <f t="shared" si="24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4"/>
        <v>0</v>
      </c>
      <c r="J264" s="84">
        <f t="shared" si="24"/>
        <v>0</v>
      </c>
      <c r="K264" s="45">
        <f t="shared" si="24"/>
        <v>0</v>
      </c>
      <c r="L264" s="45">
        <f t="shared" si="24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5">I267</f>
        <v>0</v>
      </c>
      <c r="J266" s="110">
        <f t="shared" si="25"/>
        <v>0</v>
      </c>
      <c r="K266" s="45">
        <f t="shared" si="25"/>
        <v>0</v>
      </c>
      <c r="L266" s="45">
        <f t="shared" si="25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5"/>
        <v>0</v>
      </c>
      <c r="J267" s="110">
        <f t="shared" si="25"/>
        <v>0</v>
      </c>
      <c r="K267" s="45">
        <f t="shared" si="25"/>
        <v>0</v>
      </c>
      <c r="L267" s="45">
        <f t="shared" si="25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6">I297</f>
        <v>0</v>
      </c>
      <c r="J296" s="110">
        <f t="shared" si="26"/>
        <v>0</v>
      </c>
      <c r="K296" s="45">
        <f t="shared" si="26"/>
        <v>0</v>
      </c>
      <c r="L296" s="45">
        <f t="shared" si="26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6"/>
        <v>0</v>
      </c>
      <c r="J297" s="111">
        <f t="shared" si="26"/>
        <v>0</v>
      </c>
      <c r="K297" s="65">
        <f t="shared" si="26"/>
        <v>0</v>
      </c>
      <c r="L297" s="65">
        <f t="shared" si="26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27">I300</f>
        <v>0</v>
      </c>
      <c r="J299" s="110">
        <f t="shared" si="27"/>
        <v>0</v>
      </c>
      <c r="K299" s="45">
        <f t="shared" si="27"/>
        <v>0</v>
      </c>
      <c r="L299" s="45">
        <f t="shared" si="27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27"/>
        <v>0</v>
      </c>
      <c r="J300" s="110">
        <f t="shared" si="27"/>
        <v>0</v>
      </c>
      <c r="K300" s="45">
        <f t="shared" si="27"/>
        <v>0</v>
      </c>
      <c r="L300" s="45">
        <f t="shared" si="27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28">I329</f>
        <v>0</v>
      </c>
      <c r="J328" s="84">
        <f t="shared" si="28"/>
        <v>0</v>
      </c>
      <c r="K328" s="45">
        <f t="shared" si="28"/>
        <v>0</v>
      </c>
      <c r="L328" s="45">
        <f t="shared" si="28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28"/>
        <v>0</v>
      </c>
      <c r="J329" s="85">
        <f t="shared" si="28"/>
        <v>0</v>
      </c>
      <c r="K329" s="65">
        <f t="shared" si="28"/>
        <v>0</v>
      </c>
      <c r="L329" s="65">
        <f t="shared" si="28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29">I332</f>
        <v>0</v>
      </c>
      <c r="J331" s="84">
        <f t="shared" si="29"/>
        <v>0</v>
      </c>
      <c r="K331" s="45">
        <f t="shared" si="29"/>
        <v>0</v>
      </c>
      <c r="L331" s="45">
        <f t="shared" si="29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29"/>
        <v>0</v>
      </c>
      <c r="J332" s="84">
        <f t="shared" si="29"/>
        <v>0</v>
      </c>
      <c r="K332" s="45">
        <f t="shared" si="29"/>
        <v>0</v>
      </c>
      <c r="L332" s="45">
        <f t="shared" si="29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2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2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100000</v>
      </c>
      <c r="J338" s="93">
        <f t="shared" ref="J338:L338" si="30">SUM(J30)</f>
        <v>19100</v>
      </c>
      <c r="K338" s="93">
        <f t="shared" si="30"/>
        <v>18855.240000000002</v>
      </c>
      <c r="L338" s="93">
        <f t="shared" si="30"/>
        <v>18855.240000000002</v>
      </c>
    </row>
    <row r="339" spans="1:12" ht="4.2" customHeight="1">
      <c r="G339" s="118"/>
      <c r="H339" s="43"/>
      <c r="I339" s="119"/>
      <c r="J339" s="120"/>
      <c r="K339" s="120"/>
      <c r="L339" s="120"/>
    </row>
    <row r="340" spans="1:12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</row>
    <row r="341" spans="1:12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10" t="s">
        <v>219</v>
      </c>
      <c r="L341" s="410"/>
    </row>
    <row r="342" spans="1:12" ht="4.2" customHeight="1">
      <c r="I342" s="124"/>
      <c r="K342" s="124"/>
      <c r="L342" s="124"/>
    </row>
    <row r="343" spans="1:12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2" ht="26.25" customHeight="1">
      <c r="D344" s="412" t="s">
        <v>222</v>
      </c>
      <c r="E344" s="413"/>
      <c r="F344" s="413"/>
      <c r="G344" s="413"/>
      <c r="H344" s="126"/>
      <c r="I344" s="127" t="s">
        <v>218</v>
      </c>
      <c r="K344" s="410" t="s">
        <v>219</v>
      </c>
      <c r="L344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" footer="0"/>
  <pageSetup paperSize="10000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38"/>
  <sheetViews>
    <sheetView topLeftCell="A6" workbookViewId="0">
      <selection activeCell="G16" sqref="G16:K1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SUM(I31+I42+I59+I80+I87+I107+I129+I147+I157)</f>
        <v>25500</v>
      </c>
      <c r="J30" s="44">
        <f>SUM(J31+J42+J59+J80+J87+J107+J129+J147+J157)</f>
        <v>4900</v>
      </c>
      <c r="K30" s="45">
        <f>SUM(K31+K42+K59+K80+K87+K107+K129+K147+K157)</f>
        <v>4505.18</v>
      </c>
      <c r="L30" s="44">
        <f>SUM(L31+L42+L59+L80+L87+L107+L129+L147+L157)</f>
        <v>4505.18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1400</v>
      </c>
      <c r="K31" s="52">
        <f>SUM(K32+K38)</f>
        <v>1269.5400000000002</v>
      </c>
      <c r="L31" s="53">
        <f>SUM(L32+L38)</f>
        <v>1269.5400000000002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1300</v>
      </c>
      <c r="K32" s="45">
        <f>SUM(K33)</f>
        <v>1251.3900000000001</v>
      </c>
      <c r="L32" s="44">
        <f>SUM(L33)</f>
        <v>1251.3900000000001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1300</v>
      </c>
      <c r="K33" s="44">
        <f t="shared" si="0"/>
        <v>1251.3900000000001</v>
      </c>
      <c r="L33" s="44">
        <f t="shared" si="0"/>
        <v>1251.3900000000001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1300</v>
      </c>
      <c r="K34" s="45">
        <f t="shared" si="0"/>
        <v>1251.3900000000001</v>
      </c>
      <c r="L34" s="45">
        <f t="shared" si="0"/>
        <v>1251.3900000000001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1300</v>
      </c>
      <c r="K35" s="60">
        <v>1251.3900000000001</v>
      </c>
      <c r="L35" s="60">
        <v>1251.3900000000001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18.149999999999999</v>
      </c>
      <c r="L38" s="44">
        <f t="shared" si="1"/>
        <v>18.149999999999999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18.149999999999999</v>
      </c>
      <c r="L39" s="44">
        <f t="shared" si="1"/>
        <v>18.149999999999999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18.149999999999999</v>
      </c>
      <c r="L40" s="44">
        <f t="shared" si="1"/>
        <v>18.149999999999999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18.149999999999999</v>
      </c>
      <c r="L41" s="60">
        <v>18.149999999999999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17900</v>
      </c>
      <c r="J42" s="65">
        <f t="shared" si="2"/>
        <v>3500</v>
      </c>
      <c r="K42" s="64">
        <f t="shared" si="2"/>
        <v>3235.64</v>
      </c>
      <c r="L42" s="64">
        <f t="shared" si="2"/>
        <v>3235.64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17900</v>
      </c>
      <c r="J43" s="45">
        <f t="shared" si="2"/>
        <v>3500</v>
      </c>
      <c r="K43" s="44">
        <f t="shared" si="2"/>
        <v>3235.64</v>
      </c>
      <c r="L43" s="45">
        <f t="shared" si="2"/>
        <v>3235.64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17900</v>
      </c>
      <c r="J44" s="45">
        <f t="shared" si="2"/>
        <v>3500</v>
      </c>
      <c r="K44" s="53">
        <f t="shared" si="2"/>
        <v>3235.64</v>
      </c>
      <c r="L44" s="53">
        <f t="shared" si="2"/>
        <v>3235.64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SUM(I46:I58)</f>
        <v>17900</v>
      </c>
      <c r="J45" s="71">
        <f>SUM(J46:J58)</f>
        <v>3500</v>
      </c>
      <c r="K45" s="72">
        <f>SUM(K46:K58)</f>
        <v>3235.64</v>
      </c>
      <c r="L45" s="72">
        <f>SUM(L46:L58)</f>
        <v>3235.64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300</v>
      </c>
      <c r="K46" s="60">
        <v>298.47000000000003</v>
      </c>
      <c r="L46" s="60">
        <v>298.47000000000003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100</v>
      </c>
      <c r="K48" s="60">
        <v>100</v>
      </c>
      <c r="L48" s="60">
        <v>100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3200</v>
      </c>
      <c r="J49" s="60">
        <v>500</v>
      </c>
      <c r="K49" s="60">
        <v>500</v>
      </c>
      <c r="L49" s="60">
        <v>500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100</v>
      </c>
      <c r="J51" s="60">
        <v>0</v>
      </c>
      <c r="K51" s="60">
        <v>0</v>
      </c>
      <c r="L51" s="60"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15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16</v>
      </c>
      <c r="G53" s="56" t="s">
        <v>55</v>
      </c>
      <c r="H53" s="43">
        <v>26</v>
      </c>
      <c r="I53" s="61">
        <v>300</v>
      </c>
      <c r="J53" s="60">
        <v>0</v>
      </c>
      <c r="K53" s="60">
        <v>0</v>
      </c>
      <c r="L53" s="60">
        <v>0</v>
      </c>
      <c r="Q53" s="136"/>
      <c r="R53" s="136"/>
    </row>
    <row r="54" spans="1:19" ht="27.75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17</v>
      </c>
      <c r="G54" s="56" t="s">
        <v>56</v>
      </c>
      <c r="H54" s="43">
        <v>27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9" ht="14.2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20</v>
      </c>
      <c r="G55" s="56" t="s">
        <v>57</v>
      </c>
      <c r="H55" s="43">
        <v>28</v>
      </c>
      <c r="I55" s="61">
        <v>6500</v>
      </c>
      <c r="J55" s="60">
        <v>1500</v>
      </c>
      <c r="K55" s="60">
        <v>1273.52</v>
      </c>
      <c r="L55" s="60">
        <v>1273.52</v>
      </c>
      <c r="Q55" s="136"/>
      <c r="R55" s="136"/>
    </row>
    <row r="56" spans="1:19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21</v>
      </c>
      <c r="G56" s="56" t="s">
        <v>58</v>
      </c>
      <c r="H56" s="43">
        <v>29</v>
      </c>
      <c r="I56" s="61">
        <v>600</v>
      </c>
      <c r="J56" s="60">
        <v>100</v>
      </c>
      <c r="K56" s="60">
        <v>100</v>
      </c>
      <c r="L56" s="60">
        <v>100</v>
      </c>
      <c r="Q56" s="136"/>
      <c r="R56" s="136"/>
    </row>
    <row r="57" spans="1:19" ht="12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22</v>
      </c>
      <c r="G57" s="56" t="s">
        <v>59</v>
      </c>
      <c r="H57" s="43">
        <v>30</v>
      </c>
      <c r="I57" s="61">
        <v>0</v>
      </c>
      <c r="J57" s="60">
        <v>0</v>
      </c>
      <c r="K57" s="60">
        <v>0</v>
      </c>
      <c r="L57" s="60">
        <v>0</v>
      </c>
      <c r="Q57" s="136"/>
      <c r="R57" s="136"/>
    </row>
    <row r="58" spans="1:19" ht="1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30</v>
      </c>
      <c r="G58" s="56" t="s">
        <v>60</v>
      </c>
      <c r="H58" s="43">
        <v>31</v>
      </c>
      <c r="I58" s="61">
        <v>5900</v>
      </c>
      <c r="J58" s="60">
        <v>1000</v>
      </c>
      <c r="K58" s="60">
        <v>963.65</v>
      </c>
      <c r="L58" s="60">
        <v>963.65</v>
      </c>
      <c r="Q58" s="136"/>
      <c r="R58" s="136"/>
    </row>
    <row r="59" spans="1:19" ht="14.25" hidden="1" customHeight="1">
      <c r="A59" s="81">
        <v>2</v>
      </c>
      <c r="B59" s="82">
        <v>3</v>
      </c>
      <c r="C59" s="46"/>
      <c r="D59" s="47"/>
      <c r="E59" s="47"/>
      <c r="F59" s="50"/>
      <c r="G59" s="83" t="s">
        <v>61</v>
      </c>
      <c r="H59" s="43">
        <v>32</v>
      </c>
      <c r="I59" s="64">
        <f>I60</f>
        <v>0</v>
      </c>
      <c r="J59" s="64">
        <f>J60</f>
        <v>0</v>
      </c>
      <c r="K59" s="64">
        <f>K60</f>
        <v>0</v>
      </c>
      <c r="L59" s="64">
        <f>L60</f>
        <v>0</v>
      </c>
    </row>
    <row r="60" spans="1:19" ht="13.5" hidden="1" customHeight="1">
      <c r="A60" s="58">
        <v>2</v>
      </c>
      <c r="B60" s="54">
        <v>3</v>
      </c>
      <c r="C60" s="55">
        <v>1</v>
      </c>
      <c r="D60" s="55"/>
      <c r="E60" s="55"/>
      <c r="F60" s="57"/>
      <c r="G60" s="56" t="s">
        <v>62</v>
      </c>
      <c r="H60" s="43">
        <v>33</v>
      </c>
      <c r="I60" s="44">
        <f>SUM(I61+I66+I71)</f>
        <v>0</v>
      </c>
      <c r="J60" s="84">
        <f>SUM(J61+J66+J71)</f>
        <v>0</v>
      </c>
      <c r="K60" s="45">
        <f>SUM(K61+K66+K71)</f>
        <v>0</v>
      </c>
      <c r="L60" s="44">
        <f>SUM(L61+L66+L71)</f>
        <v>0</v>
      </c>
      <c r="Q60" s="136"/>
      <c r="S60" s="136"/>
    </row>
    <row r="61" spans="1:19" ht="15" hidden="1" customHeight="1">
      <c r="A61" s="58">
        <v>2</v>
      </c>
      <c r="B61" s="54">
        <v>3</v>
      </c>
      <c r="C61" s="55">
        <v>1</v>
      </c>
      <c r="D61" s="55">
        <v>1</v>
      </c>
      <c r="E61" s="55"/>
      <c r="F61" s="57"/>
      <c r="G61" s="56" t="s">
        <v>63</v>
      </c>
      <c r="H61" s="43">
        <v>34</v>
      </c>
      <c r="I61" s="44">
        <f>I62</f>
        <v>0</v>
      </c>
      <c r="J61" s="84">
        <f>J62</f>
        <v>0</v>
      </c>
      <c r="K61" s="45">
        <f>K62</f>
        <v>0</v>
      </c>
      <c r="L61" s="44">
        <f>L62</f>
        <v>0</v>
      </c>
      <c r="Q61" s="136"/>
      <c r="R61" s="136"/>
    </row>
    <row r="62" spans="1:19" ht="13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/>
      <c r="G62" s="56" t="s">
        <v>63</v>
      </c>
      <c r="H62" s="43">
        <v>35</v>
      </c>
      <c r="I62" s="44">
        <f>SUM(I63:I65)</f>
        <v>0</v>
      </c>
      <c r="J62" s="84">
        <f>SUM(J63:J65)</f>
        <v>0</v>
      </c>
      <c r="K62" s="45">
        <f>SUM(K63:K65)</f>
        <v>0</v>
      </c>
      <c r="L62" s="44">
        <f>SUM(L63:L65)</f>
        <v>0</v>
      </c>
      <c r="Q62" s="136"/>
      <c r="R62" s="136"/>
    </row>
    <row r="63" spans="1:19" s="137" customFormat="1" ht="25.5" hidden="1" customHeight="1">
      <c r="A63" s="58">
        <v>2</v>
      </c>
      <c r="B63" s="54">
        <v>3</v>
      </c>
      <c r="C63" s="55">
        <v>1</v>
      </c>
      <c r="D63" s="55">
        <v>1</v>
      </c>
      <c r="E63" s="55">
        <v>1</v>
      </c>
      <c r="F63" s="57">
        <v>1</v>
      </c>
      <c r="G63" s="56" t="s">
        <v>64</v>
      </c>
      <c r="H63" s="43">
        <v>36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19.5" hidden="1" customHeight="1">
      <c r="A64" s="58">
        <v>2</v>
      </c>
      <c r="B64" s="49">
        <v>3</v>
      </c>
      <c r="C64" s="47">
        <v>1</v>
      </c>
      <c r="D64" s="47">
        <v>1</v>
      </c>
      <c r="E64" s="47">
        <v>1</v>
      </c>
      <c r="F64" s="50">
        <v>2</v>
      </c>
      <c r="G64" s="48" t="s">
        <v>65</v>
      </c>
      <c r="H64" s="43">
        <v>37</v>
      </c>
      <c r="I64" s="59">
        <v>0</v>
      </c>
      <c r="J64" s="59">
        <v>0</v>
      </c>
      <c r="K64" s="59">
        <v>0</v>
      </c>
      <c r="L64" s="59">
        <v>0</v>
      </c>
      <c r="Q64" s="136"/>
      <c r="R64" s="136"/>
    </row>
    <row r="65" spans="1:18" ht="16.5" hidden="1" customHeight="1">
      <c r="A65" s="54">
        <v>2</v>
      </c>
      <c r="B65" s="55">
        <v>3</v>
      </c>
      <c r="C65" s="55">
        <v>1</v>
      </c>
      <c r="D65" s="55">
        <v>1</v>
      </c>
      <c r="E65" s="55">
        <v>1</v>
      </c>
      <c r="F65" s="57">
        <v>3</v>
      </c>
      <c r="G65" s="56" t="s">
        <v>66</v>
      </c>
      <c r="H65" s="43">
        <v>38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29.25" hidden="1" customHeight="1">
      <c r="A66" s="49">
        <v>2</v>
      </c>
      <c r="B66" s="47">
        <v>3</v>
      </c>
      <c r="C66" s="47">
        <v>1</v>
      </c>
      <c r="D66" s="47">
        <v>2</v>
      </c>
      <c r="E66" s="47"/>
      <c r="F66" s="50"/>
      <c r="G66" s="48" t="s">
        <v>67</v>
      </c>
      <c r="H66" s="43">
        <v>39</v>
      </c>
      <c r="I66" s="64">
        <f>I67</f>
        <v>0</v>
      </c>
      <c r="J66" s="85">
        <f>J67</f>
        <v>0</v>
      </c>
      <c r="K66" s="65">
        <f>K67</f>
        <v>0</v>
      </c>
      <c r="L66" s="65">
        <f>L67</f>
        <v>0</v>
      </c>
      <c r="Q66" s="136"/>
      <c r="R66" s="136"/>
    </row>
    <row r="67" spans="1:18" ht="27" hidden="1" customHeight="1">
      <c r="A67" s="67">
        <v>2</v>
      </c>
      <c r="B67" s="68">
        <v>3</v>
      </c>
      <c r="C67" s="68">
        <v>1</v>
      </c>
      <c r="D67" s="68">
        <v>2</v>
      </c>
      <c r="E67" s="68">
        <v>1</v>
      </c>
      <c r="F67" s="70"/>
      <c r="G67" s="48" t="s">
        <v>67</v>
      </c>
      <c r="H67" s="43">
        <v>40</v>
      </c>
      <c r="I67" s="53">
        <f>SUM(I68:I70)</f>
        <v>0</v>
      </c>
      <c r="J67" s="86">
        <f>SUM(J68:J70)</f>
        <v>0</v>
      </c>
      <c r="K67" s="52">
        <f>SUM(K68:K70)</f>
        <v>0</v>
      </c>
      <c r="L67" s="45">
        <f>SUM(L68:L70)</f>
        <v>0</v>
      </c>
      <c r="Q67" s="136"/>
      <c r="R67" s="136"/>
    </row>
    <row r="68" spans="1:18" s="137" customFormat="1" ht="27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1</v>
      </c>
      <c r="G68" s="58" t="s">
        <v>64</v>
      </c>
      <c r="H68" s="43">
        <v>41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6.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2</v>
      </c>
      <c r="G69" s="58" t="s">
        <v>65</v>
      </c>
      <c r="H69" s="43">
        <v>42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15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3</v>
      </c>
      <c r="G70" s="58" t="s">
        <v>66</v>
      </c>
      <c r="H70" s="43">
        <v>43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27.75" hidden="1" customHeight="1">
      <c r="A71" s="54">
        <v>2</v>
      </c>
      <c r="B71" s="55">
        <v>3</v>
      </c>
      <c r="C71" s="55">
        <v>1</v>
      </c>
      <c r="D71" s="55">
        <v>3</v>
      </c>
      <c r="E71" s="55"/>
      <c r="F71" s="57"/>
      <c r="G71" s="58" t="s">
        <v>68</v>
      </c>
      <c r="H71" s="43">
        <v>44</v>
      </c>
      <c r="I71" s="44">
        <f>I72</f>
        <v>0</v>
      </c>
      <c r="J71" s="84">
        <f>J72</f>
        <v>0</v>
      </c>
      <c r="K71" s="45">
        <f>K72</f>
        <v>0</v>
      </c>
      <c r="L71" s="45">
        <f>L72</f>
        <v>0</v>
      </c>
      <c r="Q71" s="136"/>
      <c r="R71" s="136"/>
    </row>
    <row r="72" spans="1:18" ht="26.2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/>
      <c r="G72" s="58" t="s">
        <v>69</v>
      </c>
      <c r="H72" s="43">
        <v>45</v>
      </c>
      <c r="I72" s="44">
        <f>SUM(I73:I75)</f>
        <v>0</v>
      </c>
      <c r="J72" s="84">
        <f>SUM(J73:J75)</f>
        <v>0</v>
      </c>
      <c r="K72" s="45">
        <f>SUM(K73:K75)</f>
        <v>0</v>
      </c>
      <c r="L72" s="45">
        <f>SUM(L73:L75)</f>
        <v>0</v>
      </c>
      <c r="Q72" s="136"/>
      <c r="R72" s="136"/>
    </row>
    <row r="73" spans="1:18" ht="1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1</v>
      </c>
      <c r="G73" s="74" t="s">
        <v>70</v>
      </c>
      <c r="H73" s="43">
        <v>46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6.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>
        <v>2</v>
      </c>
      <c r="G74" s="58" t="s">
        <v>71</v>
      </c>
      <c r="H74" s="43">
        <v>47</v>
      </c>
      <c r="I74" s="61">
        <v>0</v>
      </c>
      <c r="J74" s="61">
        <v>0</v>
      </c>
      <c r="K74" s="61">
        <v>0</v>
      </c>
      <c r="L74" s="61">
        <v>0</v>
      </c>
      <c r="Q74" s="136"/>
      <c r="R74" s="136"/>
    </row>
    <row r="75" spans="1:18" ht="17.2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3</v>
      </c>
      <c r="G75" s="74" t="s">
        <v>72</v>
      </c>
      <c r="H75" s="43">
        <v>48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2.75" hidden="1" customHeight="1">
      <c r="A76" s="49">
        <v>2</v>
      </c>
      <c r="B76" s="47">
        <v>3</v>
      </c>
      <c r="C76" s="47">
        <v>2</v>
      </c>
      <c r="D76" s="47"/>
      <c r="E76" s="47"/>
      <c r="F76" s="50"/>
      <c r="G76" s="74" t="s">
        <v>73</v>
      </c>
      <c r="H76" s="43">
        <v>49</v>
      </c>
      <c r="I76" s="44">
        <f t="shared" ref="I76:L77" si="3">I77</f>
        <v>0</v>
      </c>
      <c r="J76" s="44">
        <f t="shared" si="3"/>
        <v>0</v>
      </c>
      <c r="K76" s="44">
        <f t="shared" si="3"/>
        <v>0</v>
      </c>
      <c r="L76" s="44">
        <f t="shared" si="3"/>
        <v>0</v>
      </c>
    </row>
    <row r="77" spans="1:18" ht="12" hidden="1" customHeight="1">
      <c r="A77" s="49">
        <v>2</v>
      </c>
      <c r="B77" s="47">
        <v>3</v>
      </c>
      <c r="C77" s="47">
        <v>2</v>
      </c>
      <c r="D77" s="47">
        <v>1</v>
      </c>
      <c r="E77" s="47"/>
      <c r="F77" s="50"/>
      <c r="G77" s="74" t="s">
        <v>73</v>
      </c>
      <c r="H77" s="43">
        <v>50</v>
      </c>
      <c r="I77" s="44">
        <f t="shared" si="3"/>
        <v>0</v>
      </c>
      <c r="J77" s="44">
        <f t="shared" si="3"/>
        <v>0</v>
      </c>
      <c r="K77" s="44">
        <f t="shared" si="3"/>
        <v>0</v>
      </c>
      <c r="L77" s="44">
        <f t="shared" si="3"/>
        <v>0</v>
      </c>
    </row>
    <row r="78" spans="1:18" ht="15.7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/>
      <c r="G78" s="74" t="s">
        <v>73</v>
      </c>
      <c r="H78" s="43">
        <v>51</v>
      </c>
      <c r="I78" s="44">
        <f>SUM(I79)</f>
        <v>0</v>
      </c>
      <c r="J78" s="44">
        <f>SUM(J79)</f>
        <v>0</v>
      </c>
      <c r="K78" s="44">
        <f>SUM(K79)</f>
        <v>0</v>
      </c>
      <c r="L78" s="44">
        <f>SUM(L79)</f>
        <v>0</v>
      </c>
    </row>
    <row r="79" spans="1:18" ht="13.5" hidden="1" customHeight="1">
      <c r="A79" s="49">
        <v>2</v>
      </c>
      <c r="B79" s="47">
        <v>3</v>
      </c>
      <c r="C79" s="47">
        <v>2</v>
      </c>
      <c r="D79" s="47">
        <v>1</v>
      </c>
      <c r="E79" s="47">
        <v>1</v>
      </c>
      <c r="F79" s="50">
        <v>1</v>
      </c>
      <c r="G79" s="74" t="s">
        <v>73</v>
      </c>
      <c r="H79" s="43">
        <v>52</v>
      </c>
      <c r="I79" s="61">
        <v>0</v>
      </c>
      <c r="J79" s="61">
        <v>0</v>
      </c>
      <c r="K79" s="61">
        <v>0</v>
      </c>
      <c r="L79" s="61">
        <v>0</v>
      </c>
    </row>
    <row r="80" spans="1:18" ht="16.5" hidden="1" customHeight="1">
      <c r="A80" s="39">
        <v>2</v>
      </c>
      <c r="B80" s="40">
        <v>4</v>
      </c>
      <c r="C80" s="40"/>
      <c r="D80" s="40"/>
      <c r="E80" s="40"/>
      <c r="F80" s="42"/>
      <c r="G80" s="87" t="s">
        <v>74</v>
      </c>
      <c r="H80" s="43">
        <v>53</v>
      </c>
      <c r="I80" s="44">
        <f t="shared" ref="I80:L82" si="4">I81</f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5.75" hidden="1" customHeight="1">
      <c r="A81" s="54">
        <v>2</v>
      </c>
      <c r="B81" s="55">
        <v>4</v>
      </c>
      <c r="C81" s="55">
        <v>1</v>
      </c>
      <c r="D81" s="55"/>
      <c r="E81" s="55"/>
      <c r="F81" s="57"/>
      <c r="G81" s="58" t="s">
        <v>75</v>
      </c>
      <c r="H81" s="43">
        <v>54</v>
      </c>
      <c r="I81" s="44">
        <f t="shared" si="4"/>
        <v>0</v>
      </c>
      <c r="J81" s="84">
        <f t="shared" si="4"/>
        <v>0</v>
      </c>
      <c r="K81" s="45">
        <f t="shared" si="4"/>
        <v>0</v>
      </c>
      <c r="L81" s="45">
        <f t="shared" si="4"/>
        <v>0</v>
      </c>
    </row>
    <row r="82" spans="1:12" ht="17.25" hidden="1" customHeight="1">
      <c r="A82" s="54">
        <v>2</v>
      </c>
      <c r="B82" s="55">
        <v>4</v>
      </c>
      <c r="C82" s="55">
        <v>1</v>
      </c>
      <c r="D82" s="55">
        <v>1</v>
      </c>
      <c r="E82" s="55"/>
      <c r="F82" s="57"/>
      <c r="G82" s="58" t="s">
        <v>75</v>
      </c>
      <c r="H82" s="43">
        <v>55</v>
      </c>
      <c r="I82" s="44">
        <f t="shared" si="4"/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8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/>
      <c r="G83" s="58" t="s">
        <v>75</v>
      </c>
      <c r="H83" s="43">
        <v>56</v>
      </c>
      <c r="I83" s="44">
        <f>SUM(I84:I86)</f>
        <v>0</v>
      </c>
      <c r="J83" s="84">
        <f>SUM(J84:J86)</f>
        <v>0</v>
      </c>
      <c r="K83" s="45">
        <f>SUM(K84:K86)</f>
        <v>0</v>
      </c>
      <c r="L83" s="45">
        <f>SUM(L84:L86)</f>
        <v>0</v>
      </c>
    </row>
    <row r="84" spans="1:12" ht="14.25" hidden="1" customHeight="1">
      <c r="A84" s="54">
        <v>2</v>
      </c>
      <c r="B84" s="55">
        <v>4</v>
      </c>
      <c r="C84" s="55">
        <v>1</v>
      </c>
      <c r="D84" s="55">
        <v>1</v>
      </c>
      <c r="E84" s="55">
        <v>1</v>
      </c>
      <c r="F84" s="57">
        <v>1</v>
      </c>
      <c r="G84" s="58" t="s">
        <v>76</v>
      </c>
      <c r="H84" s="43">
        <v>57</v>
      </c>
      <c r="I84" s="61">
        <v>0</v>
      </c>
      <c r="J84" s="61">
        <v>0</v>
      </c>
      <c r="K84" s="61">
        <v>0</v>
      </c>
      <c r="L84" s="61">
        <v>0</v>
      </c>
    </row>
    <row r="85" spans="1:12" ht="13.5" hidden="1" customHeight="1">
      <c r="A85" s="54">
        <v>2</v>
      </c>
      <c r="B85" s="54">
        <v>4</v>
      </c>
      <c r="C85" s="54">
        <v>1</v>
      </c>
      <c r="D85" s="55">
        <v>1</v>
      </c>
      <c r="E85" s="55">
        <v>1</v>
      </c>
      <c r="F85" s="88">
        <v>2</v>
      </c>
      <c r="G85" s="56" t="s">
        <v>77</v>
      </c>
      <c r="H85" s="43">
        <v>58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54">
        <v>2</v>
      </c>
      <c r="B86" s="55">
        <v>4</v>
      </c>
      <c r="C86" s="54">
        <v>1</v>
      </c>
      <c r="D86" s="55">
        <v>1</v>
      </c>
      <c r="E86" s="55">
        <v>1</v>
      </c>
      <c r="F86" s="88">
        <v>3</v>
      </c>
      <c r="G86" s="56" t="s">
        <v>78</v>
      </c>
      <c r="H86" s="43">
        <v>59</v>
      </c>
      <c r="I86" s="61">
        <v>0</v>
      </c>
      <c r="J86" s="61">
        <v>0</v>
      </c>
      <c r="K86" s="61">
        <v>0</v>
      </c>
      <c r="L86" s="61">
        <v>0</v>
      </c>
    </row>
    <row r="87" spans="1:12" ht="14.4" hidden="1" customHeight="1">
      <c r="A87" s="39">
        <v>2</v>
      </c>
      <c r="B87" s="40">
        <v>5</v>
      </c>
      <c r="C87" s="39"/>
      <c r="D87" s="40"/>
      <c r="E87" s="40"/>
      <c r="F87" s="89"/>
      <c r="G87" s="41" t="s">
        <v>79</v>
      </c>
      <c r="H87" s="43">
        <v>60</v>
      </c>
      <c r="I87" s="44">
        <f>SUM(I88+I93+I98)</f>
        <v>0</v>
      </c>
      <c r="J87" s="84">
        <f>SUM(J88+J93+J98)</f>
        <v>0</v>
      </c>
      <c r="K87" s="45">
        <f>SUM(K88+K93+K98)</f>
        <v>0</v>
      </c>
      <c r="L87" s="45">
        <f>SUM(L88+L93+L98)</f>
        <v>0</v>
      </c>
    </row>
    <row r="88" spans="1:12" ht="14.4" hidden="1" customHeight="1">
      <c r="A88" s="49">
        <v>2</v>
      </c>
      <c r="B88" s="47">
        <v>5</v>
      </c>
      <c r="C88" s="49">
        <v>1</v>
      </c>
      <c r="D88" s="47"/>
      <c r="E88" s="47"/>
      <c r="F88" s="90"/>
      <c r="G88" s="48" t="s">
        <v>80</v>
      </c>
      <c r="H88" s="43">
        <v>61</v>
      </c>
      <c r="I88" s="64">
        <f t="shared" ref="I88:L89" si="5">I89</f>
        <v>0</v>
      </c>
      <c r="J88" s="85">
        <f t="shared" si="5"/>
        <v>0</v>
      </c>
      <c r="K88" s="65">
        <f t="shared" si="5"/>
        <v>0</v>
      </c>
      <c r="L88" s="65">
        <f t="shared" si="5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/>
      <c r="F89" s="88"/>
      <c r="G89" s="56" t="s">
        <v>80</v>
      </c>
      <c r="H89" s="43">
        <v>62</v>
      </c>
      <c r="I89" s="44">
        <f t="shared" si="5"/>
        <v>0</v>
      </c>
      <c r="J89" s="84">
        <f t="shared" si="5"/>
        <v>0</v>
      </c>
      <c r="K89" s="45">
        <f t="shared" si="5"/>
        <v>0</v>
      </c>
      <c r="L89" s="45">
        <f t="shared" si="5"/>
        <v>0</v>
      </c>
    </row>
    <row r="90" spans="1:12" ht="14.4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/>
      <c r="G90" s="56" t="s">
        <v>80</v>
      </c>
      <c r="H90" s="43">
        <v>63</v>
      </c>
      <c r="I90" s="44">
        <f>SUM(I91:I92)</f>
        <v>0</v>
      </c>
      <c r="J90" s="84">
        <f>SUM(J91:J92)</f>
        <v>0</v>
      </c>
      <c r="K90" s="45">
        <f>SUM(K91:K92)</f>
        <v>0</v>
      </c>
      <c r="L90" s="45">
        <f>SUM(L91:L92)</f>
        <v>0</v>
      </c>
    </row>
    <row r="91" spans="1:12" ht="25.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1</v>
      </c>
      <c r="G91" s="56" t="s">
        <v>81</v>
      </c>
      <c r="H91" s="43">
        <v>64</v>
      </c>
      <c r="I91" s="61">
        <v>0</v>
      </c>
      <c r="J91" s="61">
        <v>0</v>
      </c>
      <c r="K91" s="61">
        <v>0</v>
      </c>
      <c r="L91" s="61">
        <v>0</v>
      </c>
    </row>
    <row r="92" spans="1:12" ht="15.75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>
        <v>2</v>
      </c>
      <c r="G92" s="56" t="s">
        <v>82</v>
      </c>
      <c r="H92" s="43">
        <v>65</v>
      </c>
      <c r="I92" s="61">
        <v>0</v>
      </c>
      <c r="J92" s="61">
        <v>0</v>
      </c>
      <c r="K92" s="61">
        <v>0</v>
      </c>
      <c r="L92" s="61">
        <v>0</v>
      </c>
    </row>
    <row r="93" spans="1:12" ht="12" hidden="1" customHeight="1">
      <c r="A93" s="54">
        <v>2</v>
      </c>
      <c r="B93" s="55">
        <v>5</v>
      </c>
      <c r="C93" s="54">
        <v>2</v>
      </c>
      <c r="D93" s="55"/>
      <c r="E93" s="55"/>
      <c r="F93" s="88"/>
      <c r="G93" s="56" t="s">
        <v>83</v>
      </c>
      <c r="H93" s="43">
        <v>66</v>
      </c>
      <c r="I93" s="44">
        <f t="shared" ref="I93:L94" si="6">I94</f>
        <v>0</v>
      </c>
      <c r="J93" s="84">
        <f t="shared" si="6"/>
        <v>0</v>
      </c>
      <c r="K93" s="45">
        <f t="shared" si="6"/>
        <v>0</v>
      </c>
      <c r="L93" s="44">
        <f t="shared" si="6"/>
        <v>0</v>
      </c>
    </row>
    <row r="94" spans="1:12" ht="15.75" hidden="1" customHeight="1">
      <c r="A94" s="58">
        <v>2</v>
      </c>
      <c r="B94" s="54">
        <v>5</v>
      </c>
      <c r="C94" s="55">
        <v>2</v>
      </c>
      <c r="D94" s="56">
        <v>1</v>
      </c>
      <c r="E94" s="54"/>
      <c r="F94" s="88"/>
      <c r="G94" s="56" t="s">
        <v>83</v>
      </c>
      <c r="H94" s="43">
        <v>67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/>
      <c r="G95" s="56" t="s">
        <v>83</v>
      </c>
      <c r="H95" s="43">
        <v>68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1</v>
      </c>
      <c r="G96" s="56" t="s">
        <v>84</v>
      </c>
      <c r="H96" s="43">
        <v>69</v>
      </c>
      <c r="I96" s="61">
        <v>0</v>
      </c>
      <c r="J96" s="61">
        <v>0</v>
      </c>
      <c r="K96" s="61">
        <v>0</v>
      </c>
      <c r="L96" s="61">
        <v>0</v>
      </c>
    </row>
    <row r="97" spans="1:12" ht="25.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>
        <v>2</v>
      </c>
      <c r="G97" s="56" t="s">
        <v>85</v>
      </c>
      <c r="H97" s="43">
        <v>70</v>
      </c>
      <c r="I97" s="61">
        <v>0</v>
      </c>
      <c r="J97" s="61">
        <v>0</v>
      </c>
      <c r="K97" s="61">
        <v>0</v>
      </c>
      <c r="L97" s="61">
        <v>0</v>
      </c>
    </row>
    <row r="98" spans="1:12" ht="28.5" hidden="1" customHeight="1">
      <c r="A98" s="58">
        <v>2</v>
      </c>
      <c r="B98" s="54">
        <v>5</v>
      </c>
      <c r="C98" s="55">
        <v>3</v>
      </c>
      <c r="D98" s="56"/>
      <c r="E98" s="54"/>
      <c r="F98" s="88"/>
      <c r="G98" s="56" t="s">
        <v>86</v>
      </c>
      <c r="H98" s="43">
        <v>71</v>
      </c>
      <c r="I98" s="44">
        <f t="shared" ref="I98:L99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27" hidden="1" customHeight="1">
      <c r="A99" s="58">
        <v>2</v>
      </c>
      <c r="B99" s="54">
        <v>5</v>
      </c>
      <c r="C99" s="55">
        <v>3</v>
      </c>
      <c r="D99" s="56">
        <v>1</v>
      </c>
      <c r="E99" s="54"/>
      <c r="F99" s="88"/>
      <c r="G99" s="56" t="s">
        <v>87</v>
      </c>
      <c r="H99" s="43">
        <v>72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30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/>
      <c r="G100" s="69" t="s">
        <v>87</v>
      </c>
      <c r="H100" s="43">
        <v>73</v>
      </c>
      <c r="I100" s="53">
        <f>SUM(I101:I102)</f>
        <v>0</v>
      </c>
      <c r="J100" s="86">
        <f>SUM(J101:J102)</f>
        <v>0</v>
      </c>
      <c r="K100" s="52">
        <f>SUM(K101:K102)</f>
        <v>0</v>
      </c>
      <c r="L100" s="53">
        <f>SUM(L101:L102)</f>
        <v>0</v>
      </c>
    </row>
    <row r="101" spans="1:12" ht="26.25" hidden="1" customHeight="1">
      <c r="A101" s="58">
        <v>2</v>
      </c>
      <c r="B101" s="54">
        <v>5</v>
      </c>
      <c r="C101" s="55">
        <v>3</v>
      </c>
      <c r="D101" s="56">
        <v>1</v>
      </c>
      <c r="E101" s="54">
        <v>1</v>
      </c>
      <c r="F101" s="88">
        <v>1</v>
      </c>
      <c r="G101" s="56" t="s">
        <v>87</v>
      </c>
      <c r="H101" s="43">
        <v>74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>
        <v>2</v>
      </c>
      <c r="G102" s="69" t="s">
        <v>88</v>
      </c>
      <c r="H102" s="43">
        <v>75</v>
      </c>
      <c r="I102" s="61">
        <v>0</v>
      </c>
      <c r="J102" s="61">
        <v>0</v>
      </c>
      <c r="K102" s="61">
        <v>0</v>
      </c>
      <c r="L102" s="61">
        <v>0</v>
      </c>
    </row>
    <row r="103" spans="1:12" ht="27.75" hidden="1" customHeight="1">
      <c r="A103" s="66">
        <v>2</v>
      </c>
      <c r="B103" s="67">
        <v>5</v>
      </c>
      <c r="C103" s="68">
        <v>3</v>
      </c>
      <c r="D103" s="69">
        <v>2</v>
      </c>
      <c r="E103" s="67"/>
      <c r="F103" s="91"/>
      <c r="G103" s="69" t="s">
        <v>89</v>
      </c>
      <c r="H103" s="43">
        <v>76</v>
      </c>
      <c r="I103" s="53">
        <f>I104</f>
        <v>0</v>
      </c>
      <c r="J103" s="53">
        <f>J104</f>
        <v>0</v>
      </c>
      <c r="K103" s="53">
        <f>K104</f>
        <v>0</v>
      </c>
      <c r="L103" s="53">
        <f>L104</f>
        <v>0</v>
      </c>
    </row>
    <row r="104" spans="1:12" ht="25.5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/>
      <c r="G104" s="69" t="s">
        <v>89</v>
      </c>
      <c r="H104" s="43">
        <v>77</v>
      </c>
      <c r="I104" s="53">
        <f>SUM(I105:I106)</f>
        <v>0</v>
      </c>
      <c r="J104" s="53">
        <f>SUM(J105:J106)</f>
        <v>0</v>
      </c>
      <c r="K104" s="53">
        <f>SUM(K105:K106)</f>
        <v>0</v>
      </c>
      <c r="L104" s="53">
        <f>SUM(L105:L106)</f>
        <v>0</v>
      </c>
    </row>
    <row r="105" spans="1:12" ht="30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1</v>
      </c>
      <c r="G105" s="69" t="s">
        <v>89</v>
      </c>
      <c r="H105" s="43">
        <v>78</v>
      </c>
      <c r="I105" s="61">
        <v>0</v>
      </c>
      <c r="J105" s="61">
        <v>0</v>
      </c>
      <c r="K105" s="61">
        <v>0</v>
      </c>
      <c r="L105" s="61">
        <v>0</v>
      </c>
    </row>
    <row r="106" spans="1:12" ht="18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>
        <v>2</v>
      </c>
      <c r="G106" s="69" t="s">
        <v>90</v>
      </c>
      <c r="H106" s="43">
        <v>79</v>
      </c>
      <c r="I106" s="61">
        <v>0</v>
      </c>
      <c r="J106" s="61">
        <v>0</v>
      </c>
      <c r="K106" s="61">
        <v>0</v>
      </c>
      <c r="L106" s="61">
        <v>0</v>
      </c>
    </row>
    <row r="107" spans="1:12" ht="16.5" hidden="1" customHeight="1">
      <c r="A107" s="87">
        <v>2</v>
      </c>
      <c r="B107" s="39">
        <v>6</v>
      </c>
      <c r="C107" s="40"/>
      <c r="D107" s="41"/>
      <c r="E107" s="39"/>
      <c r="F107" s="89"/>
      <c r="G107" s="92" t="s">
        <v>91</v>
      </c>
      <c r="H107" s="43">
        <v>80</v>
      </c>
      <c r="I107" s="44">
        <f>SUM(I108+I113+I117+I121+I125)</f>
        <v>0</v>
      </c>
      <c r="J107" s="84">
        <f>SUM(J108+J113+J117+J121+J125)</f>
        <v>0</v>
      </c>
      <c r="K107" s="45">
        <f>SUM(K108+K113+K117+K121+K125)</f>
        <v>0</v>
      </c>
      <c r="L107" s="44">
        <f>SUM(L108+L113+L117+L121+L125)</f>
        <v>0</v>
      </c>
    </row>
    <row r="108" spans="1:12" ht="14.25" hidden="1" customHeight="1">
      <c r="A108" s="66">
        <v>2</v>
      </c>
      <c r="B108" s="67">
        <v>6</v>
      </c>
      <c r="C108" s="68">
        <v>1</v>
      </c>
      <c r="D108" s="69"/>
      <c r="E108" s="67"/>
      <c r="F108" s="91"/>
      <c r="G108" s="69" t="s">
        <v>92</v>
      </c>
      <c r="H108" s="43">
        <v>81</v>
      </c>
      <c r="I108" s="53">
        <f t="shared" ref="I108:L109" si="8">I109</f>
        <v>0</v>
      </c>
      <c r="J108" s="86">
        <f t="shared" si="8"/>
        <v>0</v>
      </c>
      <c r="K108" s="52">
        <f t="shared" si="8"/>
        <v>0</v>
      </c>
      <c r="L108" s="53">
        <f t="shared" si="8"/>
        <v>0</v>
      </c>
    </row>
    <row r="109" spans="1:12" ht="14.25" hidden="1" customHeight="1">
      <c r="A109" s="58">
        <v>2</v>
      </c>
      <c r="B109" s="54">
        <v>6</v>
      </c>
      <c r="C109" s="55">
        <v>1</v>
      </c>
      <c r="D109" s="56">
        <v>1</v>
      </c>
      <c r="E109" s="54"/>
      <c r="F109" s="88"/>
      <c r="G109" s="56" t="s">
        <v>92</v>
      </c>
      <c r="H109" s="43">
        <v>82</v>
      </c>
      <c r="I109" s="44">
        <f t="shared" si="8"/>
        <v>0</v>
      </c>
      <c r="J109" s="84">
        <f t="shared" si="8"/>
        <v>0</v>
      </c>
      <c r="K109" s="45">
        <f t="shared" si="8"/>
        <v>0</v>
      </c>
      <c r="L109" s="44">
        <f t="shared" si="8"/>
        <v>0</v>
      </c>
    </row>
    <row r="110" spans="1:12" ht="14.4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/>
      <c r="G110" s="56" t="s">
        <v>92</v>
      </c>
      <c r="H110" s="43">
        <v>83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4">
        <f>SUM(L111:L112)</f>
        <v>0</v>
      </c>
    </row>
    <row r="111" spans="1:12" ht="13.5" hidden="1" customHeight="1">
      <c r="A111" s="58">
        <v>2</v>
      </c>
      <c r="B111" s="54">
        <v>6</v>
      </c>
      <c r="C111" s="55">
        <v>1</v>
      </c>
      <c r="D111" s="56">
        <v>1</v>
      </c>
      <c r="E111" s="54">
        <v>1</v>
      </c>
      <c r="F111" s="88">
        <v>1</v>
      </c>
      <c r="G111" s="56" t="s">
        <v>93</v>
      </c>
      <c r="H111" s="43">
        <v>84</v>
      </c>
      <c r="I111" s="61">
        <v>0</v>
      </c>
      <c r="J111" s="61">
        <v>0</v>
      </c>
      <c r="K111" s="61">
        <v>0</v>
      </c>
      <c r="L111" s="61">
        <v>0</v>
      </c>
    </row>
    <row r="112" spans="1:12" ht="14.4" hidden="1" customHeight="1">
      <c r="A112" s="74">
        <v>2</v>
      </c>
      <c r="B112" s="49">
        <v>6</v>
      </c>
      <c r="C112" s="47">
        <v>1</v>
      </c>
      <c r="D112" s="48">
        <v>1</v>
      </c>
      <c r="E112" s="49">
        <v>1</v>
      </c>
      <c r="F112" s="90">
        <v>2</v>
      </c>
      <c r="G112" s="48" t="s">
        <v>94</v>
      </c>
      <c r="H112" s="43">
        <v>85</v>
      </c>
      <c r="I112" s="59">
        <v>0</v>
      </c>
      <c r="J112" s="59">
        <v>0</v>
      </c>
      <c r="K112" s="59">
        <v>0</v>
      </c>
      <c r="L112" s="59">
        <v>0</v>
      </c>
    </row>
    <row r="113" spans="1:12" ht="25.5" hidden="1" customHeight="1">
      <c r="A113" s="58">
        <v>2</v>
      </c>
      <c r="B113" s="54">
        <v>6</v>
      </c>
      <c r="C113" s="55">
        <v>2</v>
      </c>
      <c r="D113" s="56"/>
      <c r="E113" s="54"/>
      <c r="F113" s="88"/>
      <c r="G113" s="56" t="s">
        <v>95</v>
      </c>
      <c r="H113" s="43">
        <v>86</v>
      </c>
      <c r="I113" s="44">
        <f t="shared" ref="I113:L115" si="9">I114</f>
        <v>0</v>
      </c>
      <c r="J113" s="84">
        <f t="shared" si="9"/>
        <v>0</v>
      </c>
      <c r="K113" s="45">
        <f t="shared" si="9"/>
        <v>0</v>
      </c>
      <c r="L113" s="44">
        <f t="shared" si="9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/>
      <c r="F114" s="88"/>
      <c r="G114" s="56" t="s">
        <v>95</v>
      </c>
      <c r="H114" s="43">
        <v>87</v>
      </c>
      <c r="I114" s="44">
        <f t="shared" si="9"/>
        <v>0</v>
      </c>
      <c r="J114" s="84">
        <f t="shared" si="9"/>
        <v>0</v>
      </c>
      <c r="K114" s="45">
        <f t="shared" si="9"/>
        <v>0</v>
      </c>
      <c r="L114" s="44">
        <f t="shared" si="9"/>
        <v>0</v>
      </c>
    </row>
    <row r="115" spans="1:12" ht="14.2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/>
      <c r="G115" s="56" t="s">
        <v>95</v>
      </c>
      <c r="H115" s="43">
        <v>88</v>
      </c>
      <c r="I115" s="93">
        <f t="shared" si="9"/>
        <v>0</v>
      </c>
      <c r="J115" s="94">
        <f t="shared" si="9"/>
        <v>0</v>
      </c>
      <c r="K115" s="95">
        <f t="shared" si="9"/>
        <v>0</v>
      </c>
      <c r="L115" s="93">
        <f t="shared" si="9"/>
        <v>0</v>
      </c>
    </row>
    <row r="116" spans="1:12" ht="25.5" hidden="1" customHeight="1">
      <c r="A116" s="58">
        <v>2</v>
      </c>
      <c r="B116" s="54">
        <v>6</v>
      </c>
      <c r="C116" s="55">
        <v>2</v>
      </c>
      <c r="D116" s="56">
        <v>1</v>
      </c>
      <c r="E116" s="54">
        <v>1</v>
      </c>
      <c r="F116" s="88">
        <v>1</v>
      </c>
      <c r="G116" s="56" t="s">
        <v>95</v>
      </c>
      <c r="H116" s="43">
        <v>89</v>
      </c>
      <c r="I116" s="61">
        <v>0</v>
      </c>
      <c r="J116" s="61">
        <v>0</v>
      </c>
      <c r="K116" s="61">
        <v>0</v>
      </c>
      <c r="L116" s="61">
        <v>0</v>
      </c>
    </row>
    <row r="117" spans="1:12" ht="26.25" hidden="1" customHeight="1">
      <c r="A117" s="74">
        <v>2</v>
      </c>
      <c r="B117" s="49">
        <v>6</v>
      </c>
      <c r="C117" s="47">
        <v>3</v>
      </c>
      <c r="D117" s="48"/>
      <c r="E117" s="49"/>
      <c r="F117" s="90"/>
      <c r="G117" s="48" t="s">
        <v>96</v>
      </c>
      <c r="H117" s="43">
        <v>90</v>
      </c>
      <c r="I117" s="64">
        <f t="shared" ref="I117:L119" si="10">I118</f>
        <v>0</v>
      </c>
      <c r="J117" s="85">
        <f t="shared" si="10"/>
        <v>0</v>
      </c>
      <c r="K117" s="65">
        <f t="shared" si="10"/>
        <v>0</v>
      </c>
      <c r="L117" s="64">
        <f t="shared" si="10"/>
        <v>0</v>
      </c>
    </row>
    <row r="118" spans="1:12" ht="25.5" hidden="1" customHeight="1">
      <c r="A118" s="58">
        <v>2</v>
      </c>
      <c r="B118" s="54">
        <v>6</v>
      </c>
      <c r="C118" s="55">
        <v>3</v>
      </c>
      <c r="D118" s="56">
        <v>1</v>
      </c>
      <c r="E118" s="54"/>
      <c r="F118" s="88"/>
      <c r="G118" s="56" t="s">
        <v>96</v>
      </c>
      <c r="H118" s="43">
        <v>91</v>
      </c>
      <c r="I118" s="44">
        <f t="shared" si="10"/>
        <v>0</v>
      </c>
      <c r="J118" s="84">
        <f t="shared" si="10"/>
        <v>0</v>
      </c>
      <c r="K118" s="45">
        <f t="shared" si="10"/>
        <v>0</v>
      </c>
      <c r="L118" s="44">
        <f t="shared" si="10"/>
        <v>0</v>
      </c>
    </row>
    <row r="119" spans="1:12" ht="26.25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/>
      <c r="G119" s="56" t="s">
        <v>96</v>
      </c>
      <c r="H119" s="43">
        <v>92</v>
      </c>
      <c r="I119" s="44">
        <f t="shared" si="10"/>
        <v>0</v>
      </c>
      <c r="J119" s="84">
        <f t="shared" si="10"/>
        <v>0</v>
      </c>
      <c r="K119" s="45">
        <f t="shared" si="10"/>
        <v>0</v>
      </c>
      <c r="L119" s="44">
        <f t="shared" si="10"/>
        <v>0</v>
      </c>
    </row>
    <row r="120" spans="1:12" ht="27" hidden="1" customHeight="1">
      <c r="A120" s="58">
        <v>2</v>
      </c>
      <c r="B120" s="54">
        <v>6</v>
      </c>
      <c r="C120" s="55">
        <v>3</v>
      </c>
      <c r="D120" s="56">
        <v>1</v>
      </c>
      <c r="E120" s="54">
        <v>1</v>
      </c>
      <c r="F120" s="88">
        <v>1</v>
      </c>
      <c r="G120" s="56" t="s">
        <v>96</v>
      </c>
      <c r="H120" s="43">
        <v>93</v>
      </c>
      <c r="I120" s="61">
        <v>0</v>
      </c>
      <c r="J120" s="61">
        <v>0</v>
      </c>
      <c r="K120" s="61">
        <v>0</v>
      </c>
      <c r="L120" s="61">
        <v>0</v>
      </c>
    </row>
    <row r="121" spans="1:12" ht="25.5" hidden="1" customHeight="1">
      <c r="A121" s="74">
        <v>2</v>
      </c>
      <c r="B121" s="49">
        <v>6</v>
      </c>
      <c r="C121" s="47">
        <v>4</v>
      </c>
      <c r="D121" s="48"/>
      <c r="E121" s="49"/>
      <c r="F121" s="90"/>
      <c r="G121" s="48" t="s">
        <v>97</v>
      </c>
      <c r="H121" s="43">
        <v>94</v>
      </c>
      <c r="I121" s="64">
        <f t="shared" ref="I121:L123" si="11">I122</f>
        <v>0</v>
      </c>
      <c r="J121" s="85">
        <f t="shared" si="11"/>
        <v>0</v>
      </c>
      <c r="K121" s="65">
        <f t="shared" si="11"/>
        <v>0</v>
      </c>
      <c r="L121" s="64">
        <f t="shared" si="11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/>
      <c r="F122" s="88"/>
      <c r="G122" s="56" t="s">
        <v>97</v>
      </c>
      <c r="H122" s="43">
        <v>95</v>
      </c>
      <c r="I122" s="44">
        <f t="shared" si="11"/>
        <v>0</v>
      </c>
      <c r="J122" s="84">
        <f t="shared" si="11"/>
        <v>0</v>
      </c>
      <c r="K122" s="45">
        <f t="shared" si="11"/>
        <v>0</v>
      </c>
      <c r="L122" s="44">
        <f t="shared" si="11"/>
        <v>0</v>
      </c>
    </row>
    <row r="123" spans="1:12" ht="27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/>
      <c r="G123" s="56" t="s">
        <v>97</v>
      </c>
      <c r="H123" s="43">
        <v>96</v>
      </c>
      <c r="I123" s="44">
        <f t="shared" si="11"/>
        <v>0</v>
      </c>
      <c r="J123" s="84">
        <f t="shared" si="11"/>
        <v>0</v>
      </c>
      <c r="K123" s="45">
        <f t="shared" si="11"/>
        <v>0</v>
      </c>
      <c r="L123" s="44">
        <f t="shared" si="11"/>
        <v>0</v>
      </c>
    </row>
    <row r="124" spans="1:12" ht="27.75" hidden="1" customHeight="1">
      <c r="A124" s="58">
        <v>2</v>
      </c>
      <c r="B124" s="54">
        <v>6</v>
      </c>
      <c r="C124" s="55">
        <v>4</v>
      </c>
      <c r="D124" s="56">
        <v>1</v>
      </c>
      <c r="E124" s="54">
        <v>1</v>
      </c>
      <c r="F124" s="88">
        <v>1</v>
      </c>
      <c r="G124" s="56" t="s">
        <v>97</v>
      </c>
      <c r="H124" s="43">
        <v>97</v>
      </c>
      <c r="I124" s="61">
        <v>0</v>
      </c>
      <c r="J124" s="61">
        <v>0</v>
      </c>
      <c r="K124" s="61">
        <v>0</v>
      </c>
      <c r="L124" s="61">
        <v>0</v>
      </c>
    </row>
    <row r="125" spans="1:12" ht="27" hidden="1" customHeight="1">
      <c r="A125" s="66">
        <v>2</v>
      </c>
      <c r="B125" s="75">
        <v>6</v>
      </c>
      <c r="C125" s="76">
        <v>5</v>
      </c>
      <c r="D125" s="78"/>
      <c r="E125" s="75"/>
      <c r="F125" s="96"/>
      <c r="G125" s="78" t="s">
        <v>98</v>
      </c>
      <c r="H125" s="43">
        <v>98</v>
      </c>
      <c r="I125" s="71">
        <f t="shared" ref="I125:L127" si="12">I126</f>
        <v>0</v>
      </c>
      <c r="J125" s="97">
        <f t="shared" si="12"/>
        <v>0</v>
      </c>
      <c r="K125" s="72">
        <f t="shared" si="12"/>
        <v>0</v>
      </c>
      <c r="L125" s="71">
        <f t="shared" si="12"/>
        <v>0</v>
      </c>
    </row>
    <row r="126" spans="1:12" ht="29.25" hidden="1" customHeight="1">
      <c r="A126" s="58">
        <v>2</v>
      </c>
      <c r="B126" s="54">
        <v>6</v>
      </c>
      <c r="C126" s="55">
        <v>5</v>
      </c>
      <c r="D126" s="56">
        <v>1</v>
      </c>
      <c r="E126" s="54"/>
      <c r="F126" s="88"/>
      <c r="G126" s="78" t="s">
        <v>99</v>
      </c>
      <c r="H126" s="43">
        <v>99</v>
      </c>
      <c r="I126" s="44">
        <f t="shared" si="12"/>
        <v>0</v>
      </c>
      <c r="J126" s="84">
        <f t="shared" si="12"/>
        <v>0</v>
      </c>
      <c r="K126" s="45">
        <f t="shared" si="12"/>
        <v>0</v>
      </c>
      <c r="L126" s="44">
        <f t="shared" si="12"/>
        <v>0</v>
      </c>
    </row>
    <row r="127" spans="1:12" ht="25.5" hidden="1" customHeight="1">
      <c r="A127" s="58">
        <v>2</v>
      </c>
      <c r="B127" s="54">
        <v>6</v>
      </c>
      <c r="C127" s="55">
        <v>5</v>
      </c>
      <c r="D127" s="56">
        <v>1</v>
      </c>
      <c r="E127" s="54">
        <v>1</v>
      </c>
      <c r="F127" s="88"/>
      <c r="G127" s="78" t="s">
        <v>98</v>
      </c>
      <c r="H127" s="43">
        <v>100</v>
      </c>
      <c r="I127" s="44">
        <f t="shared" si="12"/>
        <v>0</v>
      </c>
      <c r="J127" s="84">
        <f t="shared" si="12"/>
        <v>0</v>
      </c>
      <c r="K127" s="45">
        <f t="shared" si="12"/>
        <v>0</v>
      </c>
      <c r="L127" s="44">
        <f t="shared" si="12"/>
        <v>0</v>
      </c>
    </row>
    <row r="128" spans="1:12" ht="27.75" hidden="1" customHeight="1">
      <c r="A128" s="54">
        <v>2</v>
      </c>
      <c r="B128" s="55">
        <v>6</v>
      </c>
      <c r="C128" s="54">
        <v>5</v>
      </c>
      <c r="D128" s="54">
        <v>1</v>
      </c>
      <c r="E128" s="56">
        <v>1</v>
      </c>
      <c r="F128" s="88">
        <v>1</v>
      </c>
      <c r="G128" s="78" t="s">
        <v>100</v>
      </c>
      <c r="H128" s="43">
        <v>101</v>
      </c>
      <c r="I128" s="61">
        <v>0</v>
      </c>
      <c r="J128" s="61">
        <v>0</v>
      </c>
      <c r="K128" s="61">
        <v>0</v>
      </c>
      <c r="L128" s="61">
        <v>0</v>
      </c>
    </row>
    <row r="129" spans="1:12" ht="14.25" customHeight="1">
      <c r="A129" s="87">
        <v>2</v>
      </c>
      <c r="B129" s="39">
        <v>7</v>
      </c>
      <c r="C129" s="39"/>
      <c r="D129" s="40"/>
      <c r="E129" s="40"/>
      <c r="F129" s="42"/>
      <c r="G129" s="41" t="s">
        <v>101</v>
      </c>
      <c r="H129" s="43">
        <v>102</v>
      </c>
      <c r="I129" s="45">
        <f>SUM(I130+I135+I142)</f>
        <v>100</v>
      </c>
      <c r="J129" s="84">
        <f>SUM(J130+J135+J142)</f>
        <v>0</v>
      </c>
      <c r="K129" s="45">
        <f>SUM(K130+K135+K142)</f>
        <v>0</v>
      </c>
      <c r="L129" s="44">
        <f>SUM(L130+L135+L142)</f>
        <v>0</v>
      </c>
    </row>
    <row r="130" spans="1:12" ht="14.4" hidden="1" customHeight="1">
      <c r="A130" s="58">
        <v>2</v>
      </c>
      <c r="B130" s="54">
        <v>7</v>
      </c>
      <c r="C130" s="54">
        <v>1</v>
      </c>
      <c r="D130" s="55"/>
      <c r="E130" s="55"/>
      <c r="F130" s="57"/>
      <c r="G130" s="56" t="s">
        <v>102</v>
      </c>
      <c r="H130" s="43">
        <v>103</v>
      </c>
      <c r="I130" s="45">
        <f t="shared" ref="I130:L131" si="13">I131</f>
        <v>0</v>
      </c>
      <c r="J130" s="84">
        <f t="shared" si="13"/>
        <v>0</v>
      </c>
      <c r="K130" s="45">
        <f t="shared" si="13"/>
        <v>0</v>
      </c>
      <c r="L130" s="44">
        <f t="shared" si="13"/>
        <v>0</v>
      </c>
    </row>
    <row r="131" spans="1:12" ht="14.25" hidden="1" customHeight="1">
      <c r="A131" s="58">
        <v>2</v>
      </c>
      <c r="B131" s="54">
        <v>7</v>
      </c>
      <c r="C131" s="54">
        <v>1</v>
      </c>
      <c r="D131" s="55">
        <v>1</v>
      </c>
      <c r="E131" s="55"/>
      <c r="F131" s="57"/>
      <c r="G131" s="56" t="s">
        <v>102</v>
      </c>
      <c r="H131" s="43">
        <v>104</v>
      </c>
      <c r="I131" s="45">
        <f t="shared" si="13"/>
        <v>0</v>
      </c>
      <c r="J131" s="84">
        <f t="shared" si="13"/>
        <v>0</v>
      </c>
      <c r="K131" s="45">
        <f t="shared" si="13"/>
        <v>0</v>
      </c>
      <c r="L131" s="44">
        <f t="shared" si="13"/>
        <v>0</v>
      </c>
    </row>
    <row r="132" spans="1:12" ht="15.75" hidden="1" customHeight="1">
      <c r="A132" s="58">
        <v>2</v>
      </c>
      <c r="B132" s="54">
        <v>7</v>
      </c>
      <c r="C132" s="54">
        <v>1</v>
      </c>
      <c r="D132" s="55">
        <v>1</v>
      </c>
      <c r="E132" s="55">
        <v>1</v>
      </c>
      <c r="F132" s="57"/>
      <c r="G132" s="56" t="s">
        <v>102</v>
      </c>
      <c r="H132" s="43">
        <v>105</v>
      </c>
      <c r="I132" s="45">
        <f>SUM(I133:I134)</f>
        <v>0</v>
      </c>
      <c r="J132" s="84">
        <f>SUM(J133:J134)</f>
        <v>0</v>
      </c>
      <c r="K132" s="45">
        <f>SUM(K133:K134)</f>
        <v>0</v>
      </c>
      <c r="L132" s="44">
        <f>SUM(L133:L134)</f>
        <v>0</v>
      </c>
    </row>
    <row r="133" spans="1:12" ht="14.25" hidden="1" customHeight="1">
      <c r="A133" s="74">
        <v>2</v>
      </c>
      <c r="B133" s="49">
        <v>7</v>
      </c>
      <c r="C133" s="74">
        <v>1</v>
      </c>
      <c r="D133" s="54">
        <v>1</v>
      </c>
      <c r="E133" s="47">
        <v>1</v>
      </c>
      <c r="F133" s="50">
        <v>1</v>
      </c>
      <c r="G133" s="48" t="s">
        <v>103</v>
      </c>
      <c r="H133" s="43">
        <v>106</v>
      </c>
      <c r="I133" s="98">
        <v>0</v>
      </c>
      <c r="J133" s="98">
        <v>0</v>
      </c>
      <c r="K133" s="98">
        <v>0</v>
      </c>
      <c r="L133" s="98">
        <v>0</v>
      </c>
    </row>
    <row r="134" spans="1:12" ht="14.25" hidden="1" customHeight="1">
      <c r="A134" s="54">
        <v>2</v>
      </c>
      <c r="B134" s="54">
        <v>7</v>
      </c>
      <c r="C134" s="58">
        <v>1</v>
      </c>
      <c r="D134" s="54">
        <v>1</v>
      </c>
      <c r="E134" s="55">
        <v>1</v>
      </c>
      <c r="F134" s="57">
        <v>2</v>
      </c>
      <c r="G134" s="56" t="s">
        <v>104</v>
      </c>
      <c r="H134" s="43">
        <v>107</v>
      </c>
      <c r="I134" s="60">
        <v>0</v>
      </c>
      <c r="J134" s="60">
        <v>0</v>
      </c>
      <c r="K134" s="60">
        <v>0</v>
      </c>
      <c r="L134" s="60">
        <v>0</v>
      </c>
    </row>
    <row r="135" spans="1:12" ht="25.5" hidden="1" customHeight="1">
      <c r="A135" s="66">
        <v>2</v>
      </c>
      <c r="B135" s="67">
        <v>7</v>
      </c>
      <c r="C135" s="66">
        <v>2</v>
      </c>
      <c r="D135" s="67"/>
      <c r="E135" s="68"/>
      <c r="F135" s="70"/>
      <c r="G135" s="69" t="s">
        <v>105</v>
      </c>
      <c r="H135" s="43">
        <v>108</v>
      </c>
      <c r="I135" s="52">
        <f t="shared" ref="I135:L136" si="14">I136</f>
        <v>0</v>
      </c>
      <c r="J135" s="86">
        <f t="shared" si="14"/>
        <v>0</v>
      </c>
      <c r="K135" s="52">
        <f t="shared" si="14"/>
        <v>0</v>
      </c>
      <c r="L135" s="53">
        <f t="shared" si="14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/>
      <c r="F136" s="57"/>
      <c r="G136" s="56" t="s">
        <v>106</v>
      </c>
      <c r="H136" s="43">
        <v>109</v>
      </c>
      <c r="I136" s="45">
        <f t="shared" si="14"/>
        <v>0</v>
      </c>
      <c r="J136" s="84">
        <f t="shared" si="14"/>
        <v>0</v>
      </c>
      <c r="K136" s="45">
        <f t="shared" si="14"/>
        <v>0</v>
      </c>
      <c r="L136" s="44">
        <f t="shared" si="14"/>
        <v>0</v>
      </c>
    </row>
    <row r="137" spans="1:12" ht="25.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/>
      <c r="G137" s="56" t="s">
        <v>106</v>
      </c>
      <c r="H137" s="43">
        <v>110</v>
      </c>
      <c r="I137" s="45">
        <f>SUM(I138:I138)</f>
        <v>0</v>
      </c>
      <c r="J137" s="84">
        <f>SUM(J138:J138)</f>
        <v>0</v>
      </c>
      <c r="K137" s="45">
        <f>SUM(K138:K138)</f>
        <v>0</v>
      </c>
      <c r="L137" s="44">
        <f>SUM(L138:L138)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1</v>
      </c>
      <c r="E138" s="55">
        <v>1</v>
      </c>
      <c r="F138" s="57">
        <v>2</v>
      </c>
      <c r="G138" s="56" t="s">
        <v>107</v>
      </c>
      <c r="H138" s="43">
        <v>112</v>
      </c>
      <c r="I138" s="60">
        <v>0</v>
      </c>
      <c r="J138" s="60">
        <v>0</v>
      </c>
      <c r="K138" s="60">
        <v>0</v>
      </c>
      <c r="L138" s="60"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/>
      <c r="F139" s="57"/>
      <c r="G139" s="56" t="s">
        <v>108</v>
      </c>
      <c r="H139" s="43">
        <v>113</v>
      </c>
      <c r="I139" s="45">
        <f>I140</f>
        <v>0</v>
      </c>
      <c r="J139" s="45">
        <f>J140</f>
        <v>0</v>
      </c>
      <c r="K139" s="45">
        <f>K140</f>
        <v>0</v>
      </c>
      <c r="L139" s="45">
        <f>L140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/>
      <c r="G140" s="56" t="s">
        <v>108</v>
      </c>
      <c r="H140" s="43">
        <v>114</v>
      </c>
      <c r="I140" s="45">
        <f>SUM(I141)</f>
        <v>0</v>
      </c>
      <c r="J140" s="45">
        <f>SUM(J141)</f>
        <v>0</v>
      </c>
      <c r="K140" s="45">
        <f>SUM(K141)</f>
        <v>0</v>
      </c>
      <c r="L140" s="45">
        <f>SUM(L141)</f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>
        <v>1</v>
      </c>
      <c r="F141" s="57">
        <v>1</v>
      </c>
      <c r="G141" s="56" t="s">
        <v>108</v>
      </c>
      <c r="H141" s="43">
        <v>115</v>
      </c>
      <c r="I141" s="60">
        <v>0</v>
      </c>
      <c r="J141" s="60">
        <v>0</v>
      </c>
      <c r="K141" s="60">
        <v>0</v>
      </c>
      <c r="L141" s="60"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/>
      <c r="E142" s="55"/>
      <c r="F142" s="57"/>
      <c r="G142" s="56" t="s">
        <v>109</v>
      </c>
      <c r="H142" s="43">
        <v>116</v>
      </c>
      <c r="I142" s="45">
        <f t="shared" ref="I142:L143" si="15">I143</f>
        <v>100</v>
      </c>
      <c r="J142" s="84">
        <f t="shared" si="15"/>
        <v>0</v>
      </c>
      <c r="K142" s="45">
        <f t="shared" si="15"/>
        <v>0</v>
      </c>
      <c r="L142" s="44">
        <f t="shared" si="15"/>
        <v>0</v>
      </c>
    </row>
    <row r="143" spans="1:12" ht="14.4" hidden="1" customHeight="1">
      <c r="A143" s="66">
        <v>2</v>
      </c>
      <c r="B143" s="75">
        <v>7</v>
      </c>
      <c r="C143" s="99">
        <v>3</v>
      </c>
      <c r="D143" s="75">
        <v>1</v>
      </c>
      <c r="E143" s="76"/>
      <c r="F143" s="77"/>
      <c r="G143" s="78" t="s">
        <v>109</v>
      </c>
      <c r="H143" s="43">
        <v>117</v>
      </c>
      <c r="I143" s="72">
        <f t="shared" si="15"/>
        <v>100</v>
      </c>
      <c r="J143" s="97">
        <f t="shared" si="15"/>
        <v>0</v>
      </c>
      <c r="K143" s="72">
        <f t="shared" si="15"/>
        <v>0</v>
      </c>
      <c r="L143" s="71">
        <f t="shared" si="15"/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/>
      <c r="G144" s="56" t="s">
        <v>109</v>
      </c>
      <c r="H144" s="43">
        <v>118</v>
      </c>
      <c r="I144" s="45">
        <f>SUM(I145:I146)</f>
        <v>100</v>
      </c>
      <c r="J144" s="84">
        <f>SUM(J145:J146)</f>
        <v>0</v>
      </c>
      <c r="K144" s="45">
        <f>SUM(K145:K146)</f>
        <v>0</v>
      </c>
      <c r="L144" s="44">
        <f>SUM(L145:L146)</f>
        <v>0</v>
      </c>
    </row>
    <row r="145" spans="1:12">
      <c r="A145" s="74">
        <v>2</v>
      </c>
      <c r="B145" s="49">
        <v>7</v>
      </c>
      <c r="C145" s="74">
        <v>3</v>
      </c>
      <c r="D145" s="49">
        <v>1</v>
      </c>
      <c r="E145" s="47">
        <v>1</v>
      </c>
      <c r="F145" s="50">
        <v>1</v>
      </c>
      <c r="G145" s="48" t="s">
        <v>110</v>
      </c>
      <c r="H145" s="43">
        <v>119</v>
      </c>
      <c r="I145" s="98">
        <v>100</v>
      </c>
      <c r="J145" s="98">
        <v>0</v>
      </c>
      <c r="K145" s="98">
        <v>0</v>
      </c>
      <c r="L145" s="98">
        <v>0</v>
      </c>
    </row>
    <row r="146" spans="1:12" ht="16.5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>
        <v>2</v>
      </c>
      <c r="G146" s="56" t="s">
        <v>111</v>
      </c>
      <c r="H146" s="43">
        <v>120</v>
      </c>
      <c r="I146" s="60">
        <v>0</v>
      </c>
      <c r="J146" s="61">
        <v>0</v>
      </c>
      <c r="K146" s="61">
        <v>0</v>
      </c>
      <c r="L146" s="61">
        <v>0</v>
      </c>
    </row>
    <row r="147" spans="1:12" ht="15" hidden="1" customHeight="1">
      <c r="A147" s="87">
        <v>2</v>
      </c>
      <c r="B147" s="87">
        <v>8</v>
      </c>
      <c r="C147" s="39"/>
      <c r="D147" s="63"/>
      <c r="E147" s="46"/>
      <c r="F147" s="100"/>
      <c r="G147" s="51" t="s">
        <v>112</v>
      </c>
      <c r="H147" s="43">
        <v>121</v>
      </c>
      <c r="I147" s="65">
        <f>I148</f>
        <v>0</v>
      </c>
      <c r="J147" s="85">
        <f>J148</f>
        <v>0</v>
      </c>
      <c r="K147" s="65">
        <f>K148</f>
        <v>0</v>
      </c>
      <c r="L147" s="64">
        <f>L148</f>
        <v>0</v>
      </c>
    </row>
    <row r="148" spans="1:12" ht="14.25" hidden="1" customHeight="1">
      <c r="A148" s="66">
        <v>2</v>
      </c>
      <c r="B148" s="66">
        <v>8</v>
      </c>
      <c r="C148" s="66">
        <v>1</v>
      </c>
      <c r="D148" s="67"/>
      <c r="E148" s="68"/>
      <c r="F148" s="70"/>
      <c r="G148" s="48" t="s">
        <v>112</v>
      </c>
      <c r="H148" s="43">
        <v>122</v>
      </c>
      <c r="I148" s="65">
        <f>I149+I154</f>
        <v>0</v>
      </c>
      <c r="J148" s="85">
        <f>J149+J154</f>
        <v>0</v>
      </c>
      <c r="K148" s="65">
        <f>K149+K154</f>
        <v>0</v>
      </c>
      <c r="L148" s="64">
        <f>L149+L154</f>
        <v>0</v>
      </c>
    </row>
    <row r="149" spans="1:12" ht="13.5" hidden="1" customHeight="1">
      <c r="A149" s="58">
        <v>2</v>
      </c>
      <c r="B149" s="54">
        <v>8</v>
      </c>
      <c r="C149" s="56">
        <v>1</v>
      </c>
      <c r="D149" s="54">
        <v>1</v>
      </c>
      <c r="E149" s="55"/>
      <c r="F149" s="57"/>
      <c r="G149" s="56" t="s">
        <v>113</v>
      </c>
      <c r="H149" s="43">
        <v>123</v>
      </c>
      <c r="I149" s="45">
        <f>I150</f>
        <v>0</v>
      </c>
      <c r="J149" s="84">
        <f>J150</f>
        <v>0</v>
      </c>
      <c r="K149" s="45">
        <f>K150</f>
        <v>0</v>
      </c>
      <c r="L149" s="44">
        <f>L150</f>
        <v>0</v>
      </c>
    </row>
    <row r="150" spans="1:12" ht="13.5" hidden="1" customHeight="1">
      <c r="A150" s="58">
        <v>2</v>
      </c>
      <c r="B150" s="54">
        <v>8</v>
      </c>
      <c r="C150" s="48">
        <v>1</v>
      </c>
      <c r="D150" s="49">
        <v>1</v>
      </c>
      <c r="E150" s="47">
        <v>1</v>
      </c>
      <c r="F150" s="50"/>
      <c r="G150" s="56" t="s">
        <v>113</v>
      </c>
      <c r="H150" s="43">
        <v>124</v>
      </c>
      <c r="I150" s="65">
        <f>SUM(I151:I153)</f>
        <v>0</v>
      </c>
      <c r="J150" s="65">
        <f>SUM(J151:J153)</f>
        <v>0</v>
      </c>
      <c r="K150" s="65">
        <f>SUM(K151:K153)</f>
        <v>0</v>
      </c>
      <c r="L150" s="65">
        <f>SUM(L151:L153)</f>
        <v>0</v>
      </c>
    </row>
    <row r="151" spans="1:12" ht="13.5" hidden="1" customHeight="1">
      <c r="A151" s="54">
        <v>2</v>
      </c>
      <c r="B151" s="49">
        <v>8</v>
      </c>
      <c r="C151" s="56">
        <v>1</v>
      </c>
      <c r="D151" s="54">
        <v>1</v>
      </c>
      <c r="E151" s="55">
        <v>1</v>
      </c>
      <c r="F151" s="57">
        <v>1</v>
      </c>
      <c r="G151" s="56" t="s">
        <v>114</v>
      </c>
      <c r="H151" s="43">
        <v>125</v>
      </c>
      <c r="I151" s="60">
        <v>0</v>
      </c>
      <c r="J151" s="60">
        <v>0</v>
      </c>
      <c r="K151" s="60">
        <v>0</v>
      </c>
      <c r="L151" s="60">
        <v>0</v>
      </c>
    </row>
    <row r="152" spans="1:12" ht="15.75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2</v>
      </c>
      <c r="G152" s="78" t="s">
        <v>115</v>
      </c>
      <c r="H152" s="43">
        <v>126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4.4" hidden="1" customHeight="1">
      <c r="A153" s="66">
        <v>2</v>
      </c>
      <c r="B153" s="75">
        <v>8</v>
      </c>
      <c r="C153" s="78">
        <v>1</v>
      </c>
      <c r="D153" s="75">
        <v>1</v>
      </c>
      <c r="E153" s="76">
        <v>1</v>
      </c>
      <c r="F153" s="77">
        <v>3</v>
      </c>
      <c r="G153" s="78" t="s">
        <v>116</v>
      </c>
      <c r="H153" s="43">
        <v>127</v>
      </c>
      <c r="I153" s="101">
        <v>0</v>
      </c>
      <c r="J153" s="102">
        <v>0</v>
      </c>
      <c r="K153" s="101">
        <v>0</v>
      </c>
      <c r="L153" s="79">
        <v>0</v>
      </c>
    </row>
    <row r="154" spans="1:12" ht="15" hidden="1" customHeight="1">
      <c r="A154" s="58">
        <v>2</v>
      </c>
      <c r="B154" s="54">
        <v>8</v>
      </c>
      <c r="C154" s="56">
        <v>1</v>
      </c>
      <c r="D154" s="54">
        <v>2</v>
      </c>
      <c r="E154" s="55"/>
      <c r="F154" s="57"/>
      <c r="G154" s="56" t="s">
        <v>117</v>
      </c>
      <c r="H154" s="43">
        <v>128</v>
      </c>
      <c r="I154" s="45">
        <f t="shared" ref="I154:L155" si="16">I155</f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58">
        <v>2</v>
      </c>
      <c r="B155" s="54">
        <v>8</v>
      </c>
      <c r="C155" s="56">
        <v>1</v>
      </c>
      <c r="D155" s="54">
        <v>2</v>
      </c>
      <c r="E155" s="55">
        <v>1</v>
      </c>
      <c r="F155" s="57"/>
      <c r="G155" s="56" t="s">
        <v>117</v>
      </c>
      <c r="H155" s="43">
        <v>129</v>
      </c>
      <c r="I155" s="45">
        <f t="shared" si="16"/>
        <v>0</v>
      </c>
      <c r="J155" s="84">
        <f t="shared" si="16"/>
        <v>0</v>
      </c>
      <c r="K155" s="45">
        <f t="shared" si="16"/>
        <v>0</v>
      </c>
      <c r="L155" s="44">
        <f t="shared" si="16"/>
        <v>0</v>
      </c>
    </row>
    <row r="156" spans="1:12" ht="14.4" hidden="1" customHeight="1">
      <c r="A156" s="66">
        <v>2</v>
      </c>
      <c r="B156" s="67">
        <v>8</v>
      </c>
      <c r="C156" s="69">
        <v>1</v>
      </c>
      <c r="D156" s="67">
        <v>2</v>
      </c>
      <c r="E156" s="68">
        <v>1</v>
      </c>
      <c r="F156" s="70">
        <v>1</v>
      </c>
      <c r="G156" s="56" t="s">
        <v>117</v>
      </c>
      <c r="H156" s="43">
        <v>130</v>
      </c>
      <c r="I156" s="103">
        <v>0</v>
      </c>
      <c r="J156" s="61">
        <v>0</v>
      </c>
      <c r="K156" s="61">
        <v>0</v>
      </c>
      <c r="L156" s="61">
        <v>0</v>
      </c>
    </row>
    <row r="157" spans="1:12" ht="39.75" hidden="1" customHeight="1">
      <c r="A157" s="87">
        <v>2</v>
      </c>
      <c r="B157" s="39">
        <v>9</v>
      </c>
      <c r="C157" s="41"/>
      <c r="D157" s="39"/>
      <c r="E157" s="40"/>
      <c r="F157" s="42"/>
      <c r="G157" s="41" t="s">
        <v>118</v>
      </c>
      <c r="H157" s="43">
        <v>131</v>
      </c>
      <c r="I157" s="45">
        <f>I158+I162</f>
        <v>0</v>
      </c>
      <c r="J157" s="84">
        <f>J158+J162</f>
        <v>0</v>
      </c>
      <c r="K157" s="45">
        <f>K158+K162</f>
        <v>0</v>
      </c>
      <c r="L157" s="44">
        <f>L158+L162</f>
        <v>0</v>
      </c>
    </row>
    <row r="158" spans="1:12" s="69" customFormat="1" ht="39" hidden="1" customHeight="1">
      <c r="A158" s="58">
        <v>2</v>
      </c>
      <c r="B158" s="54">
        <v>9</v>
      </c>
      <c r="C158" s="56">
        <v>1</v>
      </c>
      <c r="D158" s="54"/>
      <c r="E158" s="55"/>
      <c r="F158" s="57"/>
      <c r="G158" s="56" t="s">
        <v>119</v>
      </c>
      <c r="H158" s="43">
        <v>132</v>
      </c>
      <c r="I158" s="45">
        <f t="shared" ref="I158:L160" si="17">I159</f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42.75" hidden="1" customHeight="1">
      <c r="A159" s="74">
        <v>2</v>
      </c>
      <c r="B159" s="49">
        <v>9</v>
      </c>
      <c r="C159" s="48">
        <v>1</v>
      </c>
      <c r="D159" s="49">
        <v>1</v>
      </c>
      <c r="E159" s="47"/>
      <c r="F159" s="50"/>
      <c r="G159" s="56" t="s">
        <v>120</v>
      </c>
      <c r="H159" s="43">
        <v>133</v>
      </c>
      <c r="I159" s="65">
        <f t="shared" si="17"/>
        <v>0</v>
      </c>
      <c r="J159" s="85">
        <f t="shared" si="17"/>
        <v>0</v>
      </c>
      <c r="K159" s="65">
        <f t="shared" si="17"/>
        <v>0</v>
      </c>
      <c r="L159" s="64">
        <f t="shared" si="17"/>
        <v>0</v>
      </c>
    </row>
    <row r="160" spans="1:12" ht="38.25" hidden="1" customHeight="1">
      <c r="A160" s="58">
        <v>2</v>
      </c>
      <c r="B160" s="54">
        <v>9</v>
      </c>
      <c r="C160" s="58">
        <v>1</v>
      </c>
      <c r="D160" s="54">
        <v>1</v>
      </c>
      <c r="E160" s="55">
        <v>1</v>
      </c>
      <c r="F160" s="57"/>
      <c r="G160" s="56" t="s">
        <v>120</v>
      </c>
      <c r="H160" s="43">
        <v>134</v>
      </c>
      <c r="I160" s="45">
        <f t="shared" si="17"/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38.25" hidden="1" customHeight="1">
      <c r="A161" s="74">
        <v>2</v>
      </c>
      <c r="B161" s="49">
        <v>9</v>
      </c>
      <c r="C161" s="49">
        <v>1</v>
      </c>
      <c r="D161" s="49">
        <v>1</v>
      </c>
      <c r="E161" s="47">
        <v>1</v>
      </c>
      <c r="F161" s="50">
        <v>1</v>
      </c>
      <c r="G161" s="56" t="s">
        <v>120</v>
      </c>
      <c r="H161" s="43">
        <v>135</v>
      </c>
      <c r="I161" s="98">
        <v>0</v>
      </c>
      <c r="J161" s="98">
        <v>0</v>
      </c>
      <c r="K161" s="98">
        <v>0</v>
      </c>
      <c r="L161" s="98">
        <v>0</v>
      </c>
    </row>
    <row r="162" spans="1:12" ht="41.25" hidden="1" customHeight="1">
      <c r="A162" s="58">
        <v>2</v>
      </c>
      <c r="B162" s="54">
        <v>9</v>
      </c>
      <c r="C162" s="54">
        <v>2</v>
      </c>
      <c r="D162" s="54"/>
      <c r="E162" s="55"/>
      <c r="F162" s="57"/>
      <c r="G162" s="56" t="s">
        <v>121</v>
      </c>
      <c r="H162" s="43">
        <v>136</v>
      </c>
      <c r="I162" s="45">
        <f>SUM(I163+I168)</f>
        <v>0</v>
      </c>
      <c r="J162" s="45">
        <f>SUM(J163+J168)</f>
        <v>0</v>
      </c>
      <c r="K162" s="45">
        <f>SUM(K163+K168)</f>
        <v>0</v>
      </c>
      <c r="L162" s="45">
        <f>SUM(L163+L168)</f>
        <v>0</v>
      </c>
    </row>
    <row r="163" spans="1:12" ht="44.25" hidden="1" customHeight="1">
      <c r="A163" s="58">
        <v>2</v>
      </c>
      <c r="B163" s="54">
        <v>9</v>
      </c>
      <c r="C163" s="54">
        <v>2</v>
      </c>
      <c r="D163" s="49">
        <v>1</v>
      </c>
      <c r="E163" s="47"/>
      <c r="F163" s="50"/>
      <c r="G163" s="48" t="s">
        <v>122</v>
      </c>
      <c r="H163" s="43">
        <v>137</v>
      </c>
      <c r="I163" s="65">
        <f>I164</f>
        <v>0</v>
      </c>
      <c r="J163" s="85">
        <f>J164</f>
        <v>0</v>
      </c>
      <c r="K163" s="65">
        <f>K164</f>
        <v>0</v>
      </c>
      <c r="L163" s="64">
        <f>L164</f>
        <v>0</v>
      </c>
    </row>
    <row r="164" spans="1:12" ht="40.5" hidden="1" customHeight="1">
      <c r="A164" s="74">
        <v>2</v>
      </c>
      <c r="B164" s="49">
        <v>9</v>
      </c>
      <c r="C164" s="49">
        <v>2</v>
      </c>
      <c r="D164" s="54">
        <v>1</v>
      </c>
      <c r="E164" s="55">
        <v>1</v>
      </c>
      <c r="F164" s="57"/>
      <c r="G164" s="48" t="s">
        <v>123</v>
      </c>
      <c r="H164" s="43">
        <v>138</v>
      </c>
      <c r="I164" s="45">
        <f>SUM(I165:I167)</f>
        <v>0</v>
      </c>
      <c r="J164" s="84">
        <f>SUM(J165:J167)</f>
        <v>0</v>
      </c>
      <c r="K164" s="45">
        <f>SUM(K165:K167)</f>
        <v>0</v>
      </c>
      <c r="L164" s="44">
        <f>SUM(L165:L167)</f>
        <v>0</v>
      </c>
    </row>
    <row r="165" spans="1:12" ht="53.25" hidden="1" customHeight="1">
      <c r="A165" s="66">
        <v>2</v>
      </c>
      <c r="B165" s="75">
        <v>9</v>
      </c>
      <c r="C165" s="75">
        <v>2</v>
      </c>
      <c r="D165" s="75">
        <v>1</v>
      </c>
      <c r="E165" s="76">
        <v>1</v>
      </c>
      <c r="F165" s="77">
        <v>1</v>
      </c>
      <c r="G165" s="48" t="s">
        <v>124</v>
      </c>
      <c r="H165" s="43">
        <v>139</v>
      </c>
      <c r="I165" s="101">
        <v>0</v>
      </c>
      <c r="J165" s="59">
        <v>0</v>
      </c>
      <c r="K165" s="59">
        <v>0</v>
      </c>
      <c r="L165" s="59">
        <v>0</v>
      </c>
    </row>
    <row r="166" spans="1:12" ht="51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2</v>
      </c>
      <c r="G166" s="48" t="s">
        <v>125</v>
      </c>
      <c r="H166" s="43">
        <v>140</v>
      </c>
      <c r="I166" s="60">
        <v>0</v>
      </c>
      <c r="J166" s="104">
        <v>0</v>
      </c>
      <c r="K166" s="104">
        <v>0</v>
      </c>
      <c r="L166" s="104"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1</v>
      </c>
      <c r="E167" s="55">
        <v>1</v>
      </c>
      <c r="F167" s="57">
        <v>3</v>
      </c>
      <c r="G167" s="48" t="s">
        <v>126</v>
      </c>
      <c r="H167" s="43">
        <v>141</v>
      </c>
      <c r="I167" s="60">
        <v>0</v>
      </c>
      <c r="J167" s="60">
        <v>0</v>
      </c>
      <c r="K167" s="60">
        <v>0</v>
      </c>
      <c r="L167" s="60">
        <v>0</v>
      </c>
    </row>
    <row r="168" spans="1:12" ht="39" hidden="1" customHeight="1">
      <c r="A168" s="105">
        <v>2</v>
      </c>
      <c r="B168" s="105">
        <v>9</v>
      </c>
      <c r="C168" s="105">
        <v>2</v>
      </c>
      <c r="D168" s="105">
        <v>2</v>
      </c>
      <c r="E168" s="105"/>
      <c r="F168" s="105"/>
      <c r="G168" s="56" t="s">
        <v>127</v>
      </c>
      <c r="H168" s="43">
        <v>142</v>
      </c>
      <c r="I168" s="45">
        <f>I169</f>
        <v>0</v>
      </c>
      <c r="J168" s="84">
        <f>J169</f>
        <v>0</v>
      </c>
      <c r="K168" s="45">
        <f>K169</f>
        <v>0</v>
      </c>
      <c r="L168" s="44">
        <f>L169</f>
        <v>0</v>
      </c>
    </row>
    <row r="169" spans="1:12" ht="43.5" hidden="1" customHeight="1">
      <c r="A169" s="58">
        <v>2</v>
      </c>
      <c r="B169" s="54">
        <v>9</v>
      </c>
      <c r="C169" s="54">
        <v>2</v>
      </c>
      <c r="D169" s="54">
        <v>2</v>
      </c>
      <c r="E169" s="55">
        <v>1</v>
      </c>
      <c r="F169" s="57"/>
      <c r="G169" s="48" t="s">
        <v>128</v>
      </c>
      <c r="H169" s="43">
        <v>143</v>
      </c>
      <c r="I169" s="65">
        <f>SUM(I170:I172)</f>
        <v>0</v>
      </c>
      <c r="J169" s="65">
        <f>SUM(J170:J172)</f>
        <v>0</v>
      </c>
      <c r="K169" s="65">
        <f>SUM(K170:K172)</f>
        <v>0</v>
      </c>
      <c r="L169" s="65">
        <f>SUM(L170:L172)</f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2</v>
      </c>
      <c r="E170" s="54">
        <v>1</v>
      </c>
      <c r="F170" s="57">
        <v>1</v>
      </c>
      <c r="G170" s="106" t="s">
        <v>129</v>
      </c>
      <c r="H170" s="43">
        <v>144</v>
      </c>
      <c r="I170" s="60">
        <v>0</v>
      </c>
      <c r="J170" s="59">
        <v>0</v>
      </c>
      <c r="K170" s="59">
        <v>0</v>
      </c>
      <c r="L170" s="59">
        <v>0</v>
      </c>
    </row>
    <row r="171" spans="1:12" ht="54" hidden="1" customHeight="1">
      <c r="A171" s="67">
        <v>2</v>
      </c>
      <c r="B171" s="69">
        <v>9</v>
      </c>
      <c r="C171" s="67">
        <v>2</v>
      </c>
      <c r="D171" s="68">
        <v>2</v>
      </c>
      <c r="E171" s="68">
        <v>1</v>
      </c>
      <c r="F171" s="70">
        <v>2</v>
      </c>
      <c r="G171" s="69" t="s">
        <v>130</v>
      </c>
      <c r="H171" s="43">
        <v>145</v>
      </c>
      <c r="I171" s="59">
        <v>0</v>
      </c>
      <c r="J171" s="61">
        <v>0</v>
      </c>
      <c r="K171" s="61">
        <v>0</v>
      </c>
      <c r="L171" s="61">
        <v>0</v>
      </c>
    </row>
    <row r="172" spans="1:12" ht="54" hidden="1" customHeight="1">
      <c r="A172" s="54">
        <v>2</v>
      </c>
      <c r="B172" s="78">
        <v>9</v>
      </c>
      <c r="C172" s="75">
        <v>2</v>
      </c>
      <c r="D172" s="76">
        <v>2</v>
      </c>
      <c r="E172" s="76">
        <v>1</v>
      </c>
      <c r="F172" s="77">
        <v>3</v>
      </c>
      <c r="G172" s="78" t="s">
        <v>131</v>
      </c>
      <c r="H172" s="43">
        <v>146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26.25" hidden="1" customHeight="1">
      <c r="A173" s="67">
        <v>3</v>
      </c>
      <c r="B173" s="68">
        <v>1</v>
      </c>
      <c r="C173" s="68">
        <v>2</v>
      </c>
      <c r="D173" s="68"/>
      <c r="E173" s="68"/>
      <c r="F173" s="70"/>
      <c r="G173" s="69" t="s">
        <v>138</v>
      </c>
      <c r="H173" s="43">
        <v>171</v>
      </c>
      <c r="I173" s="44">
        <f t="shared" ref="I173:L174" si="18">I174</f>
        <v>0</v>
      </c>
      <c r="J173" s="86">
        <f t="shared" si="18"/>
        <v>0</v>
      </c>
      <c r="K173" s="52">
        <f t="shared" si="18"/>
        <v>0</v>
      </c>
      <c r="L173" s="53">
        <f t="shared" si="18"/>
        <v>0</v>
      </c>
    </row>
    <row r="174" spans="1:12" ht="25.5" hidden="1" customHeight="1">
      <c r="A174" s="54">
        <v>3</v>
      </c>
      <c r="B174" s="55">
        <v>1</v>
      </c>
      <c r="C174" s="55">
        <v>2</v>
      </c>
      <c r="D174" s="55">
        <v>1</v>
      </c>
      <c r="E174" s="55"/>
      <c r="F174" s="57"/>
      <c r="G174" s="69" t="s">
        <v>138</v>
      </c>
      <c r="H174" s="43">
        <v>172</v>
      </c>
      <c r="I174" s="64">
        <f t="shared" si="18"/>
        <v>0</v>
      </c>
      <c r="J174" s="84">
        <f t="shared" si="18"/>
        <v>0</v>
      </c>
      <c r="K174" s="45">
        <f t="shared" si="18"/>
        <v>0</v>
      </c>
      <c r="L174" s="44">
        <f t="shared" si="18"/>
        <v>0</v>
      </c>
    </row>
    <row r="175" spans="1:12" ht="26.25" hidden="1" customHeight="1">
      <c r="A175" s="49">
        <v>3</v>
      </c>
      <c r="B175" s="47">
        <v>1</v>
      </c>
      <c r="C175" s="47">
        <v>2</v>
      </c>
      <c r="D175" s="47">
        <v>1</v>
      </c>
      <c r="E175" s="47">
        <v>1</v>
      </c>
      <c r="F175" s="50"/>
      <c r="G175" s="69" t="s">
        <v>138</v>
      </c>
      <c r="H175" s="43">
        <v>173</v>
      </c>
      <c r="I175" s="44">
        <f>SUM(I176:I179)</f>
        <v>0</v>
      </c>
      <c r="J175" s="85">
        <f>SUM(J176:J179)</f>
        <v>0</v>
      </c>
      <c r="K175" s="65">
        <f>SUM(K176:K179)</f>
        <v>0</v>
      </c>
      <c r="L175" s="64">
        <f>SUM(L176:L179)</f>
        <v>0</v>
      </c>
    </row>
    <row r="176" spans="1:12" ht="41.25" hidden="1" customHeight="1">
      <c r="A176" s="54">
        <v>3</v>
      </c>
      <c r="B176" s="55">
        <v>1</v>
      </c>
      <c r="C176" s="55">
        <v>2</v>
      </c>
      <c r="D176" s="55">
        <v>1</v>
      </c>
      <c r="E176" s="55">
        <v>1</v>
      </c>
      <c r="F176" s="57">
        <v>2</v>
      </c>
      <c r="G176" s="56" t="s">
        <v>139</v>
      </c>
      <c r="H176" s="43">
        <v>174</v>
      </c>
      <c r="I176" s="61">
        <v>0</v>
      </c>
      <c r="J176" s="61">
        <v>0</v>
      </c>
      <c r="K176" s="61">
        <v>0</v>
      </c>
      <c r="L176" s="61">
        <v>0</v>
      </c>
    </row>
    <row r="177" spans="1:16" ht="14.2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3</v>
      </c>
      <c r="G177" s="56" t="s">
        <v>140</v>
      </c>
      <c r="H177" s="43">
        <v>175</v>
      </c>
      <c r="I177" s="61">
        <v>0</v>
      </c>
      <c r="J177" s="61">
        <v>0</v>
      </c>
      <c r="K177" s="61">
        <v>0</v>
      </c>
      <c r="L177" s="61">
        <v>0</v>
      </c>
    </row>
    <row r="178" spans="1:16" ht="18.75" hidden="1" customHeight="1">
      <c r="A178" s="54">
        <v>3</v>
      </c>
      <c r="B178" s="55">
        <v>1</v>
      </c>
      <c r="C178" s="55">
        <v>2</v>
      </c>
      <c r="D178" s="54">
        <v>1</v>
      </c>
      <c r="E178" s="55">
        <v>1</v>
      </c>
      <c r="F178" s="57">
        <v>4</v>
      </c>
      <c r="G178" s="56" t="s">
        <v>141</v>
      </c>
      <c r="H178" s="43">
        <v>176</v>
      </c>
      <c r="I178" s="61">
        <v>0</v>
      </c>
      <c r="J178" s="61">
        <v>0</v>
      </c>
      <c r="K178" s="61">
        <v>0</v>
      </c>
      <c r="L178" s="61">
        <v>0</v>
      </c>
    </row>
    <row r="179" spans="1:16" ht="17.25" hidden="1" customHeight="1">
      <c r="A179" s="67">
        <v>3</v>
      </c>
      <c r="B179" s="76">
        <v>1</v>
      </c>
      <c r="C179" s="76">
        <v>2</v>
      </c>
      <c r="D179" s="75">
        <v>1</v>
      </c>
      <c r="E179" s="76">
        <v>1</v>
      </c>
      <c r="F179" s="77">
        <v>5</v>
      </c>
      <c r="G179" s="78" t="s">
        <v>142</v>
      </c>
      <c r="H179" s="43">
        <v>177</v>
      </c>
      <c r="I179" s="61">
        <v>0</v>
      </c>
      <c r="J179" s="61">
        <v>0</v>
      </c>
      <c r="K179" s="61">
        <v>0</v>
      </c>
      <c r="L179" s="104">
        <v>0</v>
      </c>
    </row>
    <row r="180" spans="1:16" ht="15" hidden="1" customHeight="1">
      <c r="A180" s="54">
        <v>3</v>
      </c>
      <c r="B180" s="55">
        <v>1</v>
      </c>
      <c r="C180" s="55">
        <v>3</v>
      </c>
      <c r="D180" s="54"/>
      <c r="E180" s="55"/>
      <c r="F180" s="57"/>
      <c r="G180" s="56" t="s">
        <v>143</v>
      </c>
      <c r="H180" s="43">
        <v>178</v>
      </c>
      <c r="I180" s="44">
        <f>SUM(I181+I184)</f>
        <v>0</v>
      </c>
      <c r="J180" s="84">
        <f>SUM(J181+J184)</f>
        <v>0</v>
      </c>
      <c r="K180" s="45">
        <f>SUM(K181+K184)</f>
        <v>0</v>
      </c>
      <c r="L180" s="44">
        <f>SUM(L181+L184)</f>
        <v>0</v>
      </c>
    </row>
    <row r="181" spans="1:16" ht="27.75" hidden="1" customHeight="1">
      <c r="A181" s="49">
        <v>3</v>
      </c>
      <c r="B181" s="47">
        <v>1</v>
      </c>
      <c r="C181" s="47">
        <v>3</v>
      </c>
      <c r="D181" s="49">
        <v>1</v>
      </c>
      <c r="E181" s="54"/>
      <c r="F181" s="50"/>
      <c r="G181" s="48" t="s">
        <v>144</v>
      </c>
      <c r="H181" s="43">
        <v>179</v>
      </c>
      <c r="I181" s="64">
        <f t="shared" ref="I181:L182" si="19">I182</f>
        <v>0</v>
      </c>
      <c r="J181" s="85">
        <f t="shared" si="19"/>
        <v>0</v>
      </c>
      <c r="K181" s="65">
        <f t="shared" si="19"/>
        <v>0</v>
      </c>
      <c r="L181" s="64">
        <f t="shared" si="19"/>
        <v>0</v>
      </c>
    </row>
    <row r="182" spans="1:16" ht="30.75" hidden="1" customHeight="1">
      <c r="A182" s="54">
        <v>3</v>
      </c>
      <c r="B182" s="55">
        <v>1</v>
      </c>
      <c r="C182" s="55">
        <v>3</v>
      </c>
      <c r="D182" s="54">
        <v>1</v>
      </c>
      <c r="E182" s="54">
        <v>1</v>
      </c>
      <c r="F182" s="57"/>
      <c r="G182" s="48" t="s">
        <v>144</v>
      </c>
      <c r="H182" s="43">
        <v>180</v>
      </c>
      <c r="I182" s="44">
        <f t="shared" si="19"/>
        <v>0</v>
      </c>
      <c r="J182" s="84">
        <f t="shared" si="19"/>
        <v>0</v>
      </c>
      <c r="K182" s="45">
        <f t="shared" si="19"/>
        <v>0</v>
      </c>
      <c r="L182" s="44">
        <f t="shared" si="19"/>
        <v>0</v>
      </c>
    </row>
    <row r="183" spans="1:16" ht="27.75" hidden="1" customHeight="1">
      <c r="A183" s="54">
        <v>3</v>
      </c>
      <c r="B183" s="56">
        <v>1</v>
      </c>
      <c r="C183" s="54">
        <v>3</v>
      </c>
      <c r="D183" s="55">
        <v>1</v>
      </c>
      <c r="E183" s="55">
        <v>1</v>
      </c>
      <c r="F183" s="57">
        <v>1</v>
      </c>
      <c r="G183" s="48" t="s">
        <v>144</v>
      </c>
      <c r="H183" s="43">
        <v>181</v>
      </c>
      <c r="I183" s="104">
        <v>0</v>
      </c>
      <c r="J183" s="104">
        <v>0</v>
      </c>
      <c r="K183" s="104">
        <v>0</v>
      </c>
      <c r="L183" s="104">
        <v>0</v>
      </c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/>
      <c r="F184" s="57"/>
      <c r="G184" s="56" t="s">
        <v>145</v>
      </c>
      <c r="H184" s="43">
        <v>182</v>
      </c>
      <c r="I184" s="44">
        <f>I185</f>
        <v>0</v>
      </c>
      <c r="J184" s="84">
        <f>J185</f>
        <v>0</v>
      </c>
      <c r="K184" s="45">
        <f>K185</f>
        <v>0</v>
      </c>
      <c r="L184" s="44">
        <f>L185</f>
        <v>0</v>
      </c>
    </row>
    <row r="185" spans="1:16" ht="15.75" hidden="1" customHeight="1">
      <c r="A185" s="49">
        <v>3</v>
      </c>
      <c r="B185" s="48">
        <v>1</v>
      </c>
      <c r="C185" s="49">
        <v>3</v>
      </c>
      <c r="D185" s="47">
        <v>2</v>
      </c>
      <c r="E185" s="47">
        <v>1</v>
      </c>
      <c r="F185" s="50"/>
      <c r="G185" s="56" t="s">
        <v>145</v>
      </c>
      <c r="H185" s="43">
        <v>183</v>
      </c>
      <c r="I185" s="44">
        <f>SUM(I186:I191)</f>
        <v>0</v>
      </c>
      <c r="J185" s="44">
        <f>SUM(J186:J191)</f>
        <v>0</v>
      </c>
      <c r="K185" s="44">
        <f>SUM(K186:K191)</f>
        <v>0</v>
      </c>
      <c r="L185" s="44">
        <f>SUM(L186:L191)</f>
        <v>0</v>
      </c>
      <c r="M185" s="138"/>
      <c r="N185" s="138"/>
      <c r="O185" s="138"/>
      <c r="P185" s="138"/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1</v>
      </c>
      <c r="G186" s="56" t="s">
        <v>146</v>
      </c>
      <c r="H186" s="43">
        <v>184</v>
      </c>
      <c r="I186" s="61">
        <v>0</v>
      </c>
      <c r="J186" s="61">
        <v>0</v>
      </c>
      <c r="K186" s="61">
        <v>0</v>
      </c>
      <c r="L186" s="104">
        <v>0</v>
      </c>
    </row>
    <row r="187" spans="1:16" ht="26.2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2</v>
      </c>
      <c r="G187" s="56" t="s">
        <v>147</v>
      </c>
      <c r="H187" s="43">
        <v>185</v>
      </c>
      <c r="I187" s="61">
        <v>0</v>
      </c>
      <c r="J187" s="61">
        <v>0</v>
      </c>
      <c r="K187" s="61">
        <v>0</v>
      </c>
      <c r="L187" s="61">
        <v>0</v>
      </c>
    </row>
    <row r="188" spans="1:16" ht="16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3</v>
      </c>
      <c r="G188" s="56" t="s">
        <v>148</v>
      </c>
      <c r="H188" s="43">
        <v>186</v>
      </c>
      <c r="I188" s="61">
        <v>0</v>
      </c>
      <c r="J188" s="61">
        <v>0</v>
      </c>
      <c r="K188" s="61">
        <v>0</v>
      </c>
      <c r="L188" s="61"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4</v>
      </c>
      <c r="G189" s="56" t="s">
        <v>149</v>
      </c>
      <c r="H189" s="43">
        <v>187</v>
      </c>
      <c r="I189" s="61">
        <v>0</v>
      </c>
      <c r="J189" s="61">
        <v>0</v>
      </c>
      <c r="K189" s="61">
        <v>0</v>
      </c>
      <c r="L189" s="104">
        <v>0</v>
      </c>
    </row>
    <row r="190" spans="1:16" ht="15.7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5</v>
      </c>
      <c r="G190" s="48" t="s">
        <v>150</v>
      </c>
      <c r="H190" s="43">
        <v>188</v>
      </c>
      <c r="I190" s="61">
        <v>0</v>
      </c>
      <c r="J190" s="61">
        <v>0</v>
      </c>
      <c r="K190" s="61">
        <v>0</v>
      </c>
      <c r="L190" s="61">
        <v>0</v>
      </c>
    </row>
    <row r="191" spans="1:16" ht="13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6</v>
      </c>
      <c r="G191" s="48" t="s">
        <v>145</v>
      </c>
      <c r="H191" s="43">
        <v>189</v>
      </c>
      <c r="I191" s="61">
        <v>0</v>
      </c>
      <c r="J191" s="61">
        <v>0</v>
      </c>
      <c r="K191" s="61">
        <v>0</v>
      </c>
      <c r="L191" s="104">
        <v>0</v>
      </c>
    </row>
    <row r="192" spans="1:16" ht="27" hidden="1" customHeight="1">
      <c r="A192" s="49">
        <v>3</v>
      </c>
      <c r="B192" s="47">
        <v>1</v>
      </c>
      <c r="C192" s="47">
        <v>4</v>
      </c>
      <c r="D192" s="47"/>
      <c r="E192" s="47"/>
      <c r="F192" s="50"/>
      <c r="G192" s="48" t="s">
        <v>151</v>
      </c>
      <c r="H192" s="43">
        <v>190</v>
      </c>
      <c r="I192" s="64">
        <f t="shared" ref="I192:L194" si="20">I193</f>
        <v>0</v>
      </c>
      <c r="J192" s="85">
        <f t="shared" si="20"/>
        <v>0</v>
      </c>
      <c r="K192" s="65">
        <f t="shared" si="20"/>
        <v>0</v>
      </c>
      <c r="L192" s="65">
        <f t="shared" si="20"/>
        <v>0</v>
      </c>
    </row>
    <row r="193" spans="1:12" ht="27" hidden="1" customHeight="1">
      <c r="A193" s="67">
        <v>3</v>
      </c>
      <c r="B193" s="76">
        <v>1</v>
      </c>
      <c r="C193" s="76">
        <v>4</v>
      </c>
      <c r="D193" s="76">
        <v>1</v>
      </c>
      <c r="E193" s="76"/>
      <c r="F193" s="77"/>
      <c r="G193" s="48" t="s">
        <v>151</v>
      </c>
      <c r="H193" s="43">
        <v>191</v>
      </c>
      <c r="I193" s="71">
        <f t="shared" si="20"/>
        <v>0</v>
      </c>
      <c r="J193" s="97">
        <f t="shared" si="20"/>
        <v>0</v>
      </c>
      <c r="K193" s="72">
        <f t="shared" si="20"/>
        <v>0</v>
      </c>
      <c r="L193" s="72">
        <f t="shared" si="20"/>
        <v>0</v>
      </c>
    </row>
    <row r="194" spans="1:12" ht="27.75" hidden="1" customHeight="1">
      <c r="A194" s="54">
        <v>3</v>
      </c>
      <c r="B194" s="55">
        <v>1</v>
      </c>
      <c r="C194" s="55">
        <v>4</v>
      </c>
      <c r="D194" s="55">
        <v>1</v>
      </c>
      <c r="E194" s="55">
        <v>1</v>
      </c>
      <c r="F194" s="57"/>
      <c r="G194" s="48" t="s">
        <v>152</v>
      </c>
      <c r="H194" s="43">
        <v>192</v>
      </c>
      <c r="I194" s="44">
        <f t="shared" si="20"/>
        <v>0</v>
      </c>
      <c r="J194" s="84">
        <f t="shared" si="20"/>
        <v>0</v>
      </c>
      <c r="K194" s="45">
        <f t="shared" si="20"/>
        <v>0</v>
      </c>
      <c r="L194" s="45">
        <f t="shared" si="20"/>
        <v>0</v>
      </c>
    </row>
    <row r="195" spans="1:12" ht="27" hidden="1" customHeight="1">
      <c r="A195" s="58">
        <v>3</v>
      </c>
      <c r="B195" s="54">
        <v>1</v>
      </c>
      <c r="C195" s="55">
        <v>4</v>
      </c>
      <c r="D195" s="55">
        <v>1</v>
      </c>
      <c r="E195" s="55">
        <v>1</v>
      </c>
      <c r="F195" s="57">
        <v>1</v>
      </c>
      <c r="G195" s="48" t="s">
        <v>152</v>
      </c>
      <c r="H195" s="43">
        <v>193</v>
      </c>
      <c r="I195" s="61">
        <v>0</v>
      </c>
      <c r="J195" s="61">
        <v>0</v>
      </c>
      <c r="K195" s="61">
        <v>0</v>
      </c>
      <c r="L195" s="61">
        <v>0</v>
      </c>
    </row>
    <row r="196" spans="1:12" ht="26.25" hidden="1" customHeight="1">
      <c r="A196" s="58">
        <v>3</v>
      </c>
      <c r="B196" s="55">
        <v>1</v>
      </c>
      <c r="C196" s="55">
        <v>5</v>
      </c>
      <c r="D196" s="55"/>
      <c r="E196" s="55"/>
      <c r="F196" s="57"/>
      <c r="G196" s="56" t="s">
        <v>153</v>
      </c>
      <c r="H196" s="43">
        <v>194</v>
      </c>
      <c r="I196" s="44">
        <f t="shared" ref="I196:L197" si="21">I197</f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30" hidden="1" customHeight="1">
      <c r="A197" s="58">
        <v>3</v>
      </c>
      <c r="B197" s="55">
        <v>1</v>
      </c>
      <c r="C197" s="55">
        <v>5</v>
      </c>
      <c r="D197" s="55">
        <v>1</v>
      </c>
      <c r="E197" s="55"/>
      <c r="F197" s="57"/>
      <c r="G197" s="56" t="s">
        <v>153</v>
      </c>
      <c r="H197" s="43">
        <v>195</v>
      </c>
      <c r="I197" s="44">
        <f t="shared" si="21"/>
        <v>0</v>
      </c>
      <c r="J197" s="44">
        <f t="shared" si="21"/>
        <v>0</v>
      </c>
      <c r="K197" s="44">
        <f t="shared" si="21"/>
        <v>0</v>
      </c>
      <c r="L197" s="44">
        <f t="shared" si="21"/>
        <v>0</v>
      </c>
    </row>
    <row r="198" spans="1:12" ht="27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/>
      <c r="G198" s="56" t="s">
        <v>153</v>
      </c>
      <c r="H198" s="43">
        <v>196</v>
      </c>
      <c r="I198" s="44">
        <f>SUM(I199:I201)</f>
        <v>0</v>
      </c>
      <c r="J198" s="44">
        <f>SUM(J199:J201)</f>
        <v>0</v>
      </c>
      <c r="K198" s="44">
        <f>SUM(K199:K201)</f>
        <v>0</v>
      </c>
      <c r="L198" s="44">
        <f>SUM(L199:L201)</f>
        <v>0</v>
      </c>
    </row>
    <row r="199" spans="1:12" ht="21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1</v>
      </c>
      <c r="G199" s="106" t="s">
        <v>154</v>
      </c>
      <c r="H199" s="43">
        <v>197</v>
      </c>
      <c r="I199" s="61">
        <v>0</v>
      </c>
      <c r="J199" s="61">
        <v>0</v>
      </c>
      <c r="K199" s="61">
        <v>0</v>
      </c>
      <c r="L199" s="61">
        <v>0</v>
      </c>
    </row>
    <row r="200" spans="1:12" ht="25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2</v>
      </c>
      <c r="G200" s="106" t="s">
        <v>155</v>
      </c>
      <c r="H200" s="43">
        <v>198</v>
      </c>
      <c r="I200" s="61">
        <v>0</v>
      </c>
      <c r="J200" s="61">
        <v>0</v>
      </c>
      <c r="K200" s="61">
        <v>0</v>
      </c>
      <c r="L200" s="61">
        <v>0</v>
      </c>
    </row>
    <row r="201" spans="1:12" ht="28.5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3</v>
      </c>
      <c r="G201" s="106" t="s">
        <v>156</v>
      </c>
      <c r="H201" s="43">
        <v>199</v>
      </c>
      <c r="I201" s="61">
        <v>0</v>
      </c>
      <c r="J201" s="61">
        <v>0</v>
      </c>
      <c r="K201" s="61">
        <v>0</v>
      </c>
      <c r="L201" s="61">
        <v>0</v>
      </c>
    </row>
    <row r="202" spans="1:12" s="1" customFormat="1" ht="41.25" hidden="1" customHeight="1">
      <c r="A202" s="39">
        <v>3</v>
      </c>
      <c r="B202" s="40">
        <v>2</v>
      </c>
      <c r="C202" s="40"/>
      <c r="D202" s="40"/>
      <c r="E202" s="40"/>
      <c r="F202" s="42"/>
      <c r="G202" s="41" t="s">
        <v>157</v>
      </c>
      <c r="H202" s="43">
        <v>200</v>
      </c>
      <c r="I202" s="44">
        <f>SUM(I203+I235)</f>
        <v>0</v>
      </c>
      <c r="J202" s="84">
        <f>SUM(J203+J235)</f>
        <v>0</v>
      </c>
      <c r="K202" s="45">
        <f>SUM(K203+K235)</f>
        <v>0</v>
      </c>
      <c r="L202" s="45">
        <f>SUM(L203+L235)</f>
        <v>0</v>
      </c>
    </row>
    <row r="203" spans="1:12" ht="26.25" hidden="1" customHeight="1">
      <c r="A203" s="67">
        <v>3</v>
      </c>
      <c r="B203" s="75">
        <v>2</v>
      </c>
      <c r="C203" s="76">
        <v>1</v>
      </c>
      <c r="D203" s="76"/>
      <c r="E203" s="76"/>
      <c r="F203" s="77"/>
      <c r="G203" s="78" t="s">
        <v>158</v>
      </c>
      <c r="H203" s="43">
        <v>201</v>
      </c>
      <c r="I203" s="71">
        <f>SUM(I204+I213+I217+I221+I225+I228+I231)</f>
        <v>0</v>
      </c>
      <c r="J203" s="97">
        <f>SUM(J204+J213+J217+J221+J225+J228+J231)</f>
        <v>0</v>
      </c>
      <c r="K203" s="72">
        <f>SUM(K204+K213+K217+K221+K225+K228+K231)</f>
        <v>0</v>
      </c>
      <c r="L203" s="72">
        <f>SUM(L204+L213+L217+L221+L225+L228+L231)</f>
        <v>0</v>
      </c>
    </row>
    <row r="204" spans="1:12" ht="15.75" hidden="1" customHeight="1">
      <c r="A204" s="54">
        <v>3</v>
      </c>
      <c r="B204" s="55">
        <v>2</v>
      </c>
      <c r="C204" s="55">
        <v>1</v>
      </c>
      <c r="D204" s="55">
        <v>1</v>
      </c>
      <c r="E204" s="55"/>
      <c r="F204" s="57"/>
      <c r="G204" s="56" t="s">
        <v>159</v>
      </c>
      <c r="H204" s="43">
        <v>202</v>
      </c>
      <c r="I204" s="71">
        <f>I205</f>
        <v>0</v>
      </c>
      <c r="J204" s="71">
        <f>J205</f>
        <v>0</v>
      </c>
      <c r="K204" s="71">
        <f>K205</f>
        <v>0</v>
      </c>
      <c r="L204" s="71">
        <f>L205</f>
        <v>0</v>
      </c>
    </row>
    <row r="205" spans="1:12" ht="12" hidden="1" customHeight="1">
      <c r="A205" s="54">
        <v>3</v>
      </c>
      <c r="B205" s="54">
        <v>2</v>
      </c>
      <c r="C205" s="55">
        <v>1</v>
      </c>
      <c r="D205" s="55">
        <v>1</v>
      </c>
      <c r="E205" s="55">
        <v>1</v>
      </c>
      <c r="F205" s="57"/>
      <c r="G205" s="56" t="s">
        <v>160</v>
      </c>
      <c r="H205" s="43">
        <v>203</v>
      </c>
      <c r="I205" s="44">
        <f>SUM(I206:I206)</f>
        <v>0</v>
      </c>
      <c r="J205" s="84">
        <f>SUM(J206:J206)</f>
        <v>0</v>
      </c>
      <c r="K205" s="45">
        <f>SUM(K206:K206)</f>
        <v>0</v>
      </c>
      <c r="L205" s="45">
        <f>SUM(L206:L206)</f>
        <v>0</v>
      </c>
    </row>
    <row r="206" spans="1:12" ht="14.25" hidden="1" customHeight="1">
      <c r="A206" s="67">
        <v>3</v>
      </c>
      <c r="B206" s="67">
        <v>2</v>
      </c>
      <c r="C206" s="76">
        <v>1</v>
      </c>
      <c r="D206" s="76">
        <v>1</v>
      </c>
      <c r="E206" s="76">
        <v>1</v>
      </c>
      <c r="F206" s="77">
        <v>1</v>
      </c>
      <c r="G206" s="78" t="s">
        <v>160</v>
      </c>
      <c r="H206" s="43">
        <v>204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/>
      <c r="G207" s="78" t="s">
        <v>161</v>
      </c>
      <c r="H207" s="43">
        <v>205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1</v>
      </c>
      <c r="G208" s="78" t="s">
        <v>162</v>
      </c>
      <c r="H208" s="43">
        <v>206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>
        <v>2</v>
      </c>
      <c r="G209" s="78" t="s">
        <v>163</v>
      </c>
      <c r="H209" s="43">
        <v>207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107"/>
      <c r="G210" s="78" t="s">
        <v>164</v>
      </c>
      <c r="H210" s="43">
        <v>208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1</v>
      </c>
      <c r="G211" s="78" t="s">
        <v>165</v>
      </c>
      <c r="H211" s="43">
        <v>209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77">
        <v>2</v>
      </c>
      <c r="G212" s="78" t="s">
        <v>166</v>
      </c>
      <c r="H212" s="43">
        <v>210</v>
      </c>
      <c r="I212" s="61">
        <v>0</v>
      </c>
      <c r="J212" s="61">
        <v>0</v>
      </c>
      <c r="K212" s="61">
        <v>0</v>
      </c>
      <c r="L212" s="61">
        <v>0</v>
      </c>
    </row>
    <row r="213" spans="1:12" ht="27" hidden="1" customHeight="1">
      <c r="A213" s="54">
        <v>3</v>
      </c>
      <c r="B213" s="55">
        <v>2</v>
      </c>
      <c r="C213" s="55">
        <v>1</v>
      </c>
      <c r="D213" s="55">
        <v>2</v>
      </c>
      <c r="E213" s="55"/>
      <c r="F213" s="57"/>
      <c r="G213" s="56" t="s">
        <v>167</v>
      </c>
      <c r="H213" s="43">
        <v>211</v>
      </c>
      <c r="I213" s="44">
        <f>I214</f>
        <v>0</v>
      </c>
      <c r="J213" s="44">
        <f>J214</f>
        <v>0</v>
      </c>
      <c r="K213" s="44">
        <f>K214</f>
        <v>0</v>
      </c>
      <c r="L213" s="44">
        <f>L214</f>
        <v>0</v>
      </c>
    </row>
    <row r="214" spans="1:12" ht="14.2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/>
      <c r="G214" s="56" t="s">
        <v>167</v>
      </c>
      <c r="H214" s="43">
        <v>212</v>
      </c>
      <c r="I214" s="44">
        <f>SUM(I215:I216)</f>
        <v>0</v>
      </c>
      <c r="J214" s="84">
        <f>SUM(J215:J216)</f>
        <v>0</v>
      </c>
      <c r="K214" s="45">
        <f>SUM(K215:K216)</f>
        <v>0</v>
      </c>
      <c r="L214" s="45">
        <f>SUM(L215:L216)</f>
        <v>0</v>
      </c>
    </row>
    <row r="215" spans="1:12" ht="27" hidden="1" customHeight="1">
      <c r="A215" s="67">
        <v>3</v>
      </c>
      <c r="B215" s="75">
        <v>2</v>
      </c>
      <c r="C215" s="76">
        <v>1</v>
      </c>
      <c r="D215" s="76">
        <v>2</v>
      </c>
      <c r="E215" s="76">
        <v>1</v>
      </c>
      <c r="F215" s="77">
        <v>1</v>
      </c>
      <c r="G215" s="78" t="s">
        <v>168</v>
      </c>
      <c r="H215" s="43">
        <v>213</v>
      </c>
      <c r="I215" s="61">
        <v>0</v>
      </c>
      <c r="J215" s="61">
        <v>0</v>
      </c>
      <c r="K215" s="61">
        <v>0</v>
      </c>
      <c r="L215" s="61">
        <v>0</v>
      </c>
    </row>
    <row r="216" spans="1:12" ht="25.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>
        <v>2</v>
      </c>
      <c r="G216" s="56" t="s">
        <v>169</v>
      </c>
      <c r="H216" s="43">
        <v>214</v>
      </c>
      <c r="I216" s="61">
        <v>0</v>
      </c>
      <c r="J216" s="61">
        <v>0</v>
      </c>
      <c r="K216" s="61">
        <v>0</v>
      </c>
      <c r="L216" s="61">
        <v>0</v>
      </c>
    </row>
    <row r="217" spans="1:12" ht="26.25" hidden="1" customHeight="1">
      <c r="A217" s="49">
        <v>3</v>
      </c>
      <c r="B217" s="47">
        <v>2</v>
      </c>
      <c r="C217" s="47">
        <v>1</v>
      </c>
      <c r="D217" s="47">
        <v>3</v>
      </c>
      <c r="E217" s="47"/>
      <c r="F217" s="50"/>
      <c r="G217" s="48" t="s">
        <v>170</v>
      </c>
      <c r="H217" s="43">
        <v>215</v>
      </c>
      <c r="I217" s="64">
        <f>I218</f>
        <v>0</v>
      </c>
      <c r="J217" s="85">
        <f>J218</f>
        <v>0</v>
      </c>
      <c r="K217" s="65">
        <f>K218</f>
        <v>0</v>
      </c>
      <c r="L217" s="65">
        <f>L218</f>
        <v>0</v>
      </c>
    </row>
    <row r="218" spans="1:12" ht="29.2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/>
      <c r="G218" s="48" t="s">
        <v>170</v>
      </c>
      <c r="H218" s="43">
        <v>216</v>
      </c>
      <c r="I218" s="44">
        <f>I219+I220</f>
        <v>0</v>
      </c>
      <c r="J218" s="44">
        <f>J219+J220</f>
        <v>0</v>
      </c>
      <c r="K218" s="44">
        <f>K219+K220</f>
        <v>0</v>
      </c>
      <c r="L218" s="44">
        <f>L219+L220</f>
        <v>0</v>
      </c>
    </row>
    <row r="219" spans="1:12" ht="30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1</v>
      </c>
      <c r="G219" s="56" t="s">
        <v>171</v>
      </c>
      <c r="H219" s="43">
        <v>217</v>
      </c>
      <c r="I219" s="61">
        <v>0</v>
      </c>
      <c r="J219" s="61">
        <v>0</v>
      </c>
      <c r="K219" s="61">
        <v>0</v>
      </c>
      <c r="L219" s="61">
        <v>0</v>
      </c>
    </row>
    <row r="220" spans="1:12" ht="27.7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>
        <v>2</v>
      </c>
      <c r="G220" s="56" t="s">
        <v>172</v>
      </c>
      <c r="H220" s="43">
        <v>218</v>
      </c>
      <c r="I220" s="104">
        <v>0</v>
      </c>
      <c r="J220" s="101">
        <v>0</v>
      </c>
      <c r="K220" s="104">
        <v>0</v>
      </c>
      <c r="L220" s="104">
        <v>0</v>
      </c>
    </row>
    <row r="221" spans="1:12" ht="12" hidden="1" customHeight="1">
      <c r="A221" s="54">
        <v>3</v>
      </c>
      <c r="B221" s="55">
        <v>2</v>
      </c>
      <c r="C221" s="55">
        <v>1</v>
      </c>
      <c r="D221" s="55">
        <v>4</v>
      </c>
      <c r="E221" s="55"/>
      <c r="F221" s="57"/>
      <c r="G221" s="56" t="s">
        <v>173</v>
      </c>
      <c r="H221" s="43">
        <v>219</v>
      </c>
      <c r="I221" s="44">
        <f>I222</f>
        <v>0</v>
      </c>
      <c r="J221" s="45">
        <f>J222</f>
        <v>0</v>
      </c>
      <c r="K221" s="44">
        <f>K222</f>
        <v>0</v>
      </c>
      <c r="L221" s="45">
        <f>L222</f>
        <v>0</v>
      </c>
    </row>
    <row r="222" spans="1:12" ht="14.25" hidden="1" customHeight="1">
      <c r="A222" s="49">
        <v>3</v>
      </c>
      <c r="B222" s="47">
        <v>2</v>
      </c>
      <c r="C222" s="47">
        <v>1</v>
      </c>
      <c r="D222" s="47">
        <v>4</v>
      </c>
      <c r="E222" s="47">
        <v>1</v>
      </c>
      <c r="F222" s="50"/>
      <c r="G222" s="48" t="s">
        <v>173</v>
      </c>
      <c r="H222" s="43">
        <v>220</v>
      </c>
      <c r="I222" s="64">
        <f>SUM(I223:I224)</f>
        <v>0</v>
      </c>
      <c r="J222" s="85">
        <f>SUM(J223:J224)</f>
        <v>0</v>
      </c>
      <c r="K222" s="65">
        <f>SUM(K223:K224)</f>
        <v>0</v>
      </c>
      <c r="L222" s="65">
        <f>SUM(L223:L224)</f>
        <v>0</v>
      </c>
    </row>
    <row r="223" spans="1:12" ht="25.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1</v>
      </c>
      <c r="G223" s="56" t="s">
        <v>174</v>
      </c>
      <c r="H223" s="43">
        <v>221</v>
      </c>
      <c r="I223" s="61">
        <v>0</v>
      </c>
      <c r="J223" s="61">
        <v>0</v>
      </c>
      <c r="K223" s="61">
        <v>0</v>
      </c>
      <c r="L223" s="61">
        <v>0</v>
      </c>
    </row>
    <row r="224" spans="1:12" ht="18.75" hidden="1" customHeight="1">
      <c r="A224" s="54">
        <v>3</v>
      </c>
      <c r="B224" s="55">
        <v>2</v>
      </c>
      <c r="C224" s="55">
        <v>1</v>
      </c>
      <c r="D224" s="55">
        <v>4</v>
      </c>
      <c r="E224" s="55">
        <v>1</v>
      </c>
      <c r="F224" s="57">
        <v>2</v>
      </c>
      <c r="G224" s="56" t="s">
        <v>175</v>
      </c>
      <c r="H224" s="43">
        <v>222</v>
      </c>
      <c r="I224" s="61">
        <v>0</v>
      </c>
      <c r="J224" s="61">
        <v>0</v>
      </c>
      <c r="K224" s="61">
        <v>0</v>
      </c>
      <c r="L224" s="61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5</v>
      </c>
      <c r="E225" s="55"/>
      <c r="F225" s="57"/>
      <c r="G225" s="56" t="s">
        <v>176</v>
      </c>
      <c r="H225" s="43">
        <v>223</v>
      </c>
      <c r="I225" s="44">
        <f t="shared" ref="I225:L226" si="22">I226</f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6.5" hidden="1" customHeight="1">
      <c r="A226" s="54">
        <v>3</v>
      </c>
      <c r="B226" s="55">
        <v>2</v>
      </c>
      <c r="C226" s="55">
        <v>1</v>
      </c>
      <c r="D226" s="55">
        <v>5</v>
      </c>
      <c r="E226" s="55">
        <v>1</v>
      </c>
      <c r="F226" s="57"/>
      <c r="G226" s="56" t="s">
        <v>176</v>
      </c>
      <c r="H226" s="43">
        <v>224</v>
      </c>
      <c r="I226" s="45">
        <f t="shared" si="22"/>
        <v>0</v>
      </c>
      <c r="J226" s="84">
        <f t="shared" si="22"/>
        <v>0</v>
      </c>
      <c r="K226" s="45">
        <f t="shared" si="22"/>
        <v>0</v>
      </c>
      <c r="L226" s="45">
        <f t="shared" si="22"/>
        <v>0</v>
      </c>
    </row>
    <row r="227" spans="1:12" ht="14.4" hidden="1" customHeight="1">
      <c r="A227" s="75">
        <v>3</v>
      </c>
      <c r="B227" s="76">
        <v>2</v>
      </c>
      <c r="C227" s="76">
        <v>1</v>
      </c>
      <c r="D227" s="76">
        <v>5</v>
      </c>
      <c r="E227" s="76">
        <v>1</v>
      </c>
      <c r="F227" s="77">
        <v>1</v>
      </c>
      <c r="G227" s="56" t="s">
        <v>176</v>
      </c>
      <c r="H227" s="43">
        <v>225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6</v>
      </c>
      <c r="E228" s="55"/>
      <c r="F228" s="57"/>
      <c r="G228" s="56" t="s">
        <v>177</v>
      </c>
      <c r="H228" s="43">
        <v>226</v>
      </c>
      <c r="I228" s="44">
        <f t="shared" ref="I228:L229" si="23">I229</f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4.4" hidden="1" customHeight="1">
      <c r="A229" s="54">
        <v>3</v>
      </c>
      <c r="B229" s="54">
        <v>2</v>
      </c>
      <c r="C229" s="55">
        <v>1</v>
      </c>
      <c r="D229" s="55">
        <v>6</v>
      </c>
      <c r="E229" s="55">
        <v>1</v>
      </c>
      <c r="F229" s="57"/>
      <c r="G229" s="56" t="s">
        <v>177</v>
      </c>
      <c r="H229" s="43">
        <v>227</v>
      </c>
      <c r="I229" s="44">
        <f t="shared" si="23"/>
        <v>0</v>
      </c>
      <c r="J229" s="84">
        <f t="shared" si="23"/>
        <v>0</v>
      </c>
      <c r="K229" s="45">
        <f t="shared" si="23"/>
        <v>0</v>
      </c>
      <c r="L229" s="45">
        <f t="shared" si="23"/>
        <v>0</v>
      </c>
    </row>
    <row r="230" spans="1:12" ht="15.75" hidden="1" customHeight="1">
      <c r="A230" s="49">
        <v>3</v>
      </c>
      <c r="B230" s="49">
        <v>2</v>
      </c>
      <c r="C230" s="55">
        <v>1</v>
      </c>
      <c r="D230" s="55">
        <v>6</v>
      </c>
      <c r="E230" s="55">
        <v>1</v>
      </c>
      <c r="F230" s="57">
        <v>1</v>
      </c>
      <c r="G230" s="56" t="s">
        <v>177</v>
      </c>
      <c r="H230" s="43">
        <v>228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3.5" hidden="1" customHeight="1">
      <c r="A231" s="54">
        <v>3</v>
      </c>
      <c r="B231" s="54">
        <v>2</v>
      </c>
      <c r="C231" s="55">
        <v>1</v>
      </c>
      <c r="D231" s="55">
        <v>7</v>
      </c>
      <c r="E231" s="55"/>
      <c r="F231" s="57"/>
      <c r="G231" s="56" t="s">
        <v>178</v>
      </c>
      <c r="H231" s="43">
        <v>229</v>
      </c>
      <c r="I231" s="44">
        <f>I232</f>
        <v>0</v>
      </c>
      <c r="J231" s="84">
        <f>J232</f>
        <v>0</v>
      </c>
      <c r="K231" s="45">
        <f>K232</f>
        <v>0</v>
      </c>
      <c r="L231" s="45">
        <f>L232</f>
        <v>0</v>
      </c>
    </row>
    <row r="232" spans="1:12" ht="14.4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/>
      <c r="G232" s="56" t="s">
        <v>178</v>
      </c>
      <c r="H232" s="43">
        <v>230</v>
      </c>
      <c r="I232" s="44">
        <f>I233+I234</f>
        <v>0</v>
      </c>
      <c r="J232" s="44">
        <f>J233+J234</f>
        <v>0</v>
      </c>
      <c r="K232" s="44">
        <f>K233+K234</f>
        <v>0</v>
      </c>
      <c r="L232" s="44">
        <f>L233+L234</f>
        <v>0</v>
      </c>
    </row>
    <row r="233" spans="1:12" ht="27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1</v>
      </c>
      <c r="G233" s="56" t="s">
        <v>179</v>
      </c>
      <c r="H233" s="43">
        <v>231</v>
      </c>
      <c r="I233" s="60">
        <v>0</v>
      </c>
      <c r="J233" s="61">
        <v>0</v>
      </c>
      <c r="K233" s="61">
        <v>0</v>
      </c>
      <c r="L233" s="61">
        <v>0</v>
      </c>
    </row>
    <row r="234" spans="1:12" ht="24.75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>
        <v>2</v>
      </c>
      <c r="G234" s="56" t="s">
        <v>180</v>
      </c>
      <c r="H234" s="43">
        <v>232</v>
      </c>
      <c r="I234" s="61">
        <v>0</v>
      </c>
      <c r="J234" s="61">
        <v>0</v>
      </c>
      <c r="K234" s="61">
        <v>0</v>
      </c>
      <c r="L234" s="61">
        <v>0</v>
      </c>
    </row>
    <row r="235" spans="1:12" ht="38.25" hidden="1" customHeight="1">
      <c r="A235" s="54">
        <v>3</v>
      </c>
      <c r="B235" s="55">
        <v>2</v>
      </c>
      <c r="C235" s="55">
        <v>2</v>
      </c>
      <c r="D235" s="108"/>
      <c r="E235" s="108"/>
      <c r="F235" s="109"/>
      <c r="G235" s="56" t="s">
        <v>181</v>
      </c>
      <c r="H235" s="43">
        <v>233</v>
      </c>
      <c r="I235" s="44">
        <f>SUM(I236+I245+I249+I253+I257+I260+I263)</f>
        <v>0</v>
      </c>
      <c r="J235" s="84">
        <f>SUM(J236+J245+J249+J253+J257+J260+J263)</f>
        <v>0</v>
      </c>
      <c r="K235" s="45">
        <f>SUM(K236+K245+K249+K253+K257+K260+K263)</f>
        <v>0</v>
      </c>
      <c r="L235" s="45">
        <f>SUM(L236+L245+L249+L253+L257+L260+L263)</f>
        <v>0</v>
      </c>
    </row>
    <row r="236" spans="1:12" ht="14.4" hidden="1" customHeight="1">
      <c r="A236" s="54">
        <v>3</v>
      </c>
      <c r="B236" s="55">
        <v>2</v>
      </c>
      <c r="C236" s="55">
        <v>2</v>
      </c>
      <c r="D236" s="55">
        <v>1</v>
      </c>
      <c r="E236" s="55"/>
      <c r="F236" s="57"/>
      <c r="G236" s="56" t="s">
        <v>182</v>
      </c>
      <c r="H236" s="43">
        <v>234</v>
      </c>
      <c r="I236" s="44">
        <f>I237</f>
        <v>0</v>
      </c>
      <c r="J236" s="44">
        <f>J237</f>
        <v>0</v>
      </c>
      <c r="K236" s="44">
        <f>K237</f>
        <v>0</v>
      </c>
      <c r="L236" s="44">
        <f>L237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/>
      <c r="G237" s="56" t="s">
        <v>160</v>
      </c>
      <c r="H237" s="43">
        <v>235</v>
      </c>
      <c r="I237" s="44">
        <f>SUM(I238)</f>
        <v>0</v>
      </c>
      <c r="J237" s="44">
        <f>SUM(J238)</f>
        <v>0</v>
      </c>
      <c r="K237" s="44">
        <f>SUM(K238)</f>
        <v>0</v>
      </c>
      <c r="L237" s="44">
        <f>SUM(L238)</f>
        <v>0</v>
      </c>
    </row>
    <row r="238" spans="1:12" ht="14.4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1</v>
      </c>
      <c r="F238" s="57">
        <v>1</v>
      </c>
      <c r="G238" s="56" t="s">
        <v>160</v>
      </c>
      <c r="H238" s="43">
        <v>236</v>
      </c>
      <c r="I238" s="61">
        <v>0</v>
      </c>
      <c r="J238" s="61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/>
      <c r="G239" s="56" t="s">
        <v>183</v>
      </c>
      <c r="H239" s="43">
        <v>237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1</v>
      </c>
      <c r="G240" s="56" t="s">
        <v>162</v>
      </c>
      <c r="H240" s="43">
        <v>238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>
        <v>2</v>
      </c>
      <c r="G241" s="56" t="s">
        <v>163</v>
      </c>
      <c r="H241" s="43">
        <v>239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/>
      <c r="G242" s="56" t="s">
        <v>164</v>
      </c>
      <c r="H242" s="43">
        <v>240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1</v>
      </c>
      <c r="G243" s="56" t="s">
        <v>165</v>
      </c>
      <c r="H243" s="43">
        <v>241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>
        <v>2</v>
      </c>
      <c r="G244" s="56" t="s">
        <v>184</v>
      </c>
      <c r="H244" s="43">
        <v>242</v>
      </c>
      <c r="I244" s="61">
        <v>0</v>
      </c>
      <c r="J244" s="60">
        <v>0</v>
      </c>
      <c r="K244" s="61">
        <v>0</v>
      </c>
      <c r="L244" s="61">
        <v>0</v>
      </c>
    </row>
    <row r="245" spans="1:12" ht="25.5" hidden="1" customHeight="1">
      <c r="A245" s="58">
        <v>3</v>
      </c>
      <c r="B245" s="54">
        <v>2</v>
      </c>
      <c r="C245" s="55">
        <v>2</v>
      </c>
      <c r="D245" s="55">
        <v>2</v>
      </c>
      <c r="E245" s="55"/>
      <c r="F245" s="57"/>
      <c r="G245" s="56" t="s">
        <v>185</v>
      </c>
      <c r="H245" s="43">
        <v>243</v>
      </c>
      <c r="I245" s="44">
        <f>I246</f>
        <v>0</v>
      </c>
      <c r="J245" s="45">
        <f>J246</f>
        <v>0</v>
      </c>
      <c r="K245" s="44">
        <f>K246</f>
        <v>0</v>
      </c>
      <c r="L245" s="45">
        <f>L246</f>
        <v>0</v>
      </c>
    </row>
    <row r="246" spans="1:12" ht="20.25" hidden="1" customHeight="1">
      <c r="A246" s="54">
        <v>3</v>
      </c>
      <c r="B246" s="55">
        <v>2</v>
      </c>
      <c r="C246" s="47">
        <v>2</v>
      </c>
      <c r="D246" s="47">
        <v>2</v>
      </c>
      <c r="E246" s="47">
        <v>1</v>
      </c>
      <c r="F246" s="50"/>
      <c r="G246" s="56" t="s">
        <v>185</v>
      </c>
      <c r="H246" s="43">
        <v>244</v>
      </c>
      <c r="I246" s="64">
        <f>SUM(I247:I248)</f>
        <v>0</v>
      </c>
      <c r="J246" s="85">
        <f>SUM(J247:J248)</f>
        <v>0</v>
      </c>
      <c r="K246" s="65">
        <f>SUM(K247:K248)</f>
        <v>0</v>
      </c>
      <c r="L246" s="65">
        <f>SUM(L247:L248)</f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1</v>
      </c>
      <c r="G247" s="56" t="s">
        <v>186</v>
      </c>
      <c r="H247" s="43">
        <v>245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2</v>
      </c>
      <c r="E248" s="55">
        <v>1</v>
      </c>
      <c r="F248" s="57">
        <v>2</v>
      </c>
      <c r="G248" s="58" t="s">
        <v>187</v>
      </c>
      <c r="H248" s="43">
        <v>246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3</v>
      </c>
      <c r="E249" s="55"/>
      <c r="F249" s="57"/>
      <c r="G249" s="56" t="s">
        <v>188</v>
      </c>
      <c r="H249" s="43">
        <v>247</v>
      </c>
      <c r="I249" s="44">
        <f>I250</f>
        <v>0</v>
      </c>
      <c r="J249" s="84">
        <f>J250</f>
        <v>0</v>
      </c>
      <c r="K249" s="45">
        <f>K250</f>
        <v>0</v>
      </c>
      <c r="L249" s="45">
        <f>L250</f>
        <v>0</v>
      </c>
    </row>
    <row r="250" spans="1:12" ht="30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/>
      <c r="G250" s="56" t="s">
        <v>188</v>
      </c>
      <c r="H250" s="43">
        <v>248</v>
      </c>
      <c r="I250" s="44">
        <f>I251+I252</f>
        <v>0</v>
      </c>
      <c r="J250" s="44">
        <f>J251+J252</f>
        <v>0</v>
      </c>
      <c r="K250" s="44">
        <f>K251+K252</f>
        <v>0</v>
      </c>
      <c r="L250" s="44">
        <f>L251+L252</f>
        <v>0</v>
      </c>
    </row>
    <row r="251" spans="1:12" ht="31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1</v>
      </c>
      <c r="G251" s="56" t="s">
        <v>189</v>
      </c>
      <c r="H251" s="43">
        <v>249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>
        <v>2</v>
      </c>
      <c r="G252" s="56" t="s">
        <v>190</v>
      </c>
      <c r="H252" s="43">
        <v>250</v>
      </c>
      <c r="I252" s="61">
        <v>0</v>
      </c>
      <c r="J252" s="61">
        <v>0</v>
      </c>
      <c r="K252" s="61">
        <v>0</v>
      </c>
      <c r="L252" s="61">
        <v>0</v>
      </c>
    </row>
    <row r="253" spans="1:12" ht="22.5" hidden="1" customHeight="1">
      <c r="A253" s="54">
        <v>3</v>
      </c>
      <c r="B253" s="55">
        <v>2</v>
      </c>
      <c r="C253" s="55">
        <v>2</v>
      </c>
      <c r="D253" s="55">
        <v>4</v>
      </c>
      <c r="E253" s="55"/>
      <c r="F253" s="57"/>
      <c r="G253" s="56" t="s">
        <v>191</v>
      </c>
      <c r="H253" s="43">
        <v>251</v>
      </c>
      <c r="I253" s="44">
        <f>I254</f>
        <v>0</v>
      </c>
      <c r="J253" s="84">
        <f>J254</f>
        <v>0</v>
      </c>
      <c r="K253" s="45">
        <f>K254</f>
        <v>0</v>
      </c>
      <c r="L253" s="45">
        <f>L254</f>
        <v>0</v>
      </c>
    </row>
    <row r="254" spans="1:12" ht="14.4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/>
      <c r="G254" s="56" t="s">
        <v>191</v>
      </c>
      <c r="H254" s="43">
        <v>252</v>
      </c>
      <c r="I254" s="44">
        <f>SUM(I255:I256)</f>
        <v>0</v>
      </c>
      <c r="J254" s="84">
        <f>SUM(J255:J256)</f>
        <v>0</v>
      </c>
      <c r="K254" s="45">
        <f>SUM(K255:K256)</f>
        <v>0</v>
      </c>
      <c r="L254" s="45">
        <f>SUM(L255:L256)</f>
        <v>0</v>
      </c>
    </row>
    <row r="255" spans="1:12" ht="30.75" hidden="1" customHeight="1">
      <c r="A255" s="54">
        <v>3</v>
      </c>
      <c r="B255" s="55">
        <v>2</v>
      </c>
      <c r="C255" s="55">
        <v>2</v>
      </c>
      <c r="D255" s="55">
        <v>4</v>
      </c>
      <c r="E255" s="55">
        <v>1</v>
      </c>
      <c r="F255" s="57">
        <v>1</v>
      </c>
      <c r="G255" s="56" t="s">
        <v>192</v>
      </c>
      <c r="H255" s="43">
        <v>253</v>
      </c>
      <c r="I255" s="61">
        <v>0</v>
      </c>
      <c r="J255" s="61">
        <v>0</v>
      </c>
      <c r="K255" s="61">
        <v>0</v>
      </c>
      <c r="L255" s="61">
        <v>0</v>
      </c>
    </row>
    <row r="256" spans="1:12" ht="27.75" hidden="1" customHeight="1">
      <c r="A256" s="49">
        <v>3</v>
      </c>
      <c r="B256" s="47">
        <v>2</v>
      </c>
      <c r="C256" s="47">
        <v>2</v>
      </c>
      <c r="D256" s="47">
        <v>4</v>
      </c>
      <c r="E256" s="47">
        <v>1</v>
      </c>
      <c r="F256" s="50">
        <v>2</v>
      </c>
      <c r="G256" s="58" t="s">
        <v>193</v>
      </c>
      <c r="H256" s="43">
        <v>254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5</v>
      </c>
      <c r="E257" s="55"/>
      <c r="F257" s="57"/>
      <c r="G257" s="56" t="s">
        <v>194</v>
      </c>
      <c r="H257" s="43">
        <v>255</v>
      </c>
      <c r="I257" s="44">
        <f t="shared" ref="I257:L258" si="24">I258</f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/>
      <c r="G258" s="56" t="s">
        <v>194</v>
      </c>
      <c r="H258" s="43">
        <v>256</v>
      </c>
      <c r="I258" s="44">
        <f t="shared" si="24"/>
        <v>0</v>
      </c>
      <c r="J258" s="84">
        <f t="shared" si="24"/>
        <v>0</v>
      </c>
      <c r="K258" s="45">
        <f t="shared" si="24"/>
        <v>0</v>
      </c>
      <c r="L258" s="45">
        <f t="shared" si="24"/>
        <v>0</v>
      </c>
    </row>
    <row r="259" spans="1:12" ht="15.75" hidden="1" customHeight="1">
      <c r="A259" s="54">
        <v>3</v>
      </c>
      <c r="B259" s="55">
        <v>2</v>
      </c>
      <c r="C259" s="55">
        <v>2</v>
      </c>
      <c r="D259" s="55">
        <v>5</v>
      </c>
      <c r="E259" s="55">
        <v>1</v>
      </c>
      <c r="F259" s="57">
        <v>1</v>
      </c>
      <c r="G259" s="56" t="s">
        <v>194</v>
      </c>
      <c r="H259" s="43">
        <v>257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6</v>
      </c>
      <c r="E260" s="55"/>
      <c r="F260" s="57"/>
      <c r="G260" s="56" t="s">
        <v>177</v>
      </c>
      <c r="H260" s="43">
        <v>258</v>
      </c>
      <c r="I260" s="44">
        <f t="shared" ref="I260:L261" si="25">I261</f>
        <v>0</v>
      </c>
      <c r="J260" s="110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55">
        <v>2</v>
      </c>
      <c r="C261" s="55">
        <v>2</v>
      </c>
      <c r="D261" s="55">
        <v>6</v>
      </c>
      <c r="E261" s="55">
        <v>1</v>
      </c>
      <c r="F261" s="57"/>
      <c r="G261" s="56" t="s">
        <v>177</v>
      </c>
      <c r="H261" s="43">
        <v>259</v>
      </c>
      <c r="I261" s="44">
        <f t="shared" si="25"/>
        <v>0</v>
      </c>
      <c r="J261" s="110">
        <f t="shared" si="25"/>
        <v>0</v>
      </c>
      <c r="K261" s="45">
        <f t="shared" si="25"/>
        <v>0</v>
      </c>
      <c r="L261" s="45">
        <f t="shared" si="25"/>
        <v>0</v>
      </c>
    </row>
    <row r="262" spans="1:12" ht="15" hidden="1" customHeight="1">
      <c r="A262" s="54">
        <v>3</v>
      </c>
      <c r="B262" s="76">
        <v>2</v>
      </c>
      <c r="C262" s="76">
        <v>2</v>
      </c>
      <c r="D262" s="55">
        <v>6</v>
      </c>
      <c r="E262" s="76">
        <v>1</v>
      </c>
      <c r="F262" s="77">
        <v>1</v>
      </c>
      <c r="G262" s="78" t="s">
        <v>177</v>
      </c>
      <c r="H262" s="43">
        <v>260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8">
        <v>3</v>
      </c>
      <c r="B263" s="54">
        <v>2</v>
      </c>
      <c r="C263" s="55">
        <v>2</v>
      </c>
      <c r="D263" s="55">
        <v>7</v>
      </c>
      <c r="E263" s="55"/>
      <c r="F263" s="57"/>
      <c r="G263" s="56" t="s">
        <v>178</v>
      </c>
      <c r="H263" s="43">
        <v>261</v>
      </c>
      <c r="I263" s="44">
        <f>I264</f>
        <v>0</v>
      </c>
      <c r="J263" s="110">
        <f>J264</f>
        <v>0</v>
      </c>
      <c r="K263" s="45">
        <f>K264</f>
        <v>0</v>
      </c>
      <c r="L263" s="45">
        <f>L264</f>
        <v>0</v>
      </c>
    </row>
    <row r="264" spans="1:12" ht="15" hidden="1" customHeight="1">
      <c r="A264" s="58">
        <v>3</v>
      </c>
      <c r="B264" s="54">
        <v>2</v>
      </c>
      <c r="C264" s="55">
        <v>2</v>
      </c>
      <c r="D264" s="55">
        <v>7</v>
      </c>
      <c r="E264" s="55">
        <v>1</v>
      </c>
      <c r="F264" s="57"/>
      <c r="G264" s="56" t="s">
        <v>178</v>
      </c>
      <c r="H264" s="43">
        <v>262</v>
      </c>
      <c r="I264" s="44">
        <f>I265+I266</f>
        <v>0</v>
      </c>
      <c r="J264" s="44">
        <f>J265+J266</f>
        <v>0</v>
      </c>
      <c r="K264" s="44">
        <f>K265+K266</f>
        <v>0</v>
      </c>
      <c r="L264" s="44">
        <f>L265+L266</f>
        <v>0</v>
      </c>
    </row>
    <row r="265" spans="1:12" ht="27.7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1</v>
      </c>
      <c r="G265" s="56" t="s">
        <v>179</v>
      </c>
      <c r="H265" s="43">
        <v>263</v>
      </c>
      <c r="I265" s="61">
        <v>0</v>
      </c>
      <c r="J265" s="61">
        <v>0</v>
      </c>
      <c r="K265" s="61">
        <v>0</v>
      </c>
      <c r="L265" s="61">
        <v>0</v>
      </c>
    </row>
    <row r="266" spans="1:12" ht="25.5" hidden="1" customHeight="1">
      <c r="A266" s="58">
        <v>3</v>
      </c>
      <c r="B266" s="54">
        <v>2</v>
      </c>
      <c r="C266" s="54">
        <v>2</v>
      </c>
      <c r="D266" s="55">
        <v>7</v>
      </c>
      <c r="E266" s="55">
        <v>1</v>
      </c>
      <c r="F266" s="57">
        <v>2</v>
      </c>
      <c r="G266" s="56" t="s">
        <v>180</v>
      </c>
      <c r="H266" s="43">
        <v>264</v>
      </c>
      <c r="I266" s="61">
        <v>0</v>
      </c>
      <c r="J266" s="61">
        <v>0</v>
      </c>
      <c r="K266" s="61">
        <v>0</v>
      </c>
      <c r="L266" s="61">
        <v>0</v>
      </c>
    </row>
    <row r="267" spans="1:12" ht="30" hidden="1" customHeight="1">
      <c r="A267" s="62">
        <v>3</v>
      </c>
      <c r="B267" s="62">
        <v>3</v>
      </c>
      <c r="C267" s="39"/>
      <c r="D267" s="40"/>
      <c r="E267" s="40"/>
      <c r="F267" s="42"/>
      <c r="G267" s="41" t="s">
        <v>195</v>
      </c>
      <c r="H267" s="43">
        <v>265</v>
      </c>
      <c r="I267" s="44">
        <f>SUM(I268+I300)</f>
        <v>0</v>
      </c>
      <c r="J267" s="110">
        <f>SUM(J268+J300)</f>
        <v>0</v>
      </c>
      <c r="K267" s="45">
        <f>SUM(K268+K300)</f>
        <v>0</v>
      </c>
      <c r="L267" s="45">
        <f>SUM(L268+L300)</f>
        <v>0</v>
      </c>
    </row>
    <row r="268" spans="1:12" ht="40.5" hidden="1" customHeight="1">
      <c r="A268" s="58">
        <v>3</v>
      </c>
      <c r="B268" s="58">
        <v>3</v>
      </c>
      <c r="C268" s="54">
        <v>1</v>
      </c>
      <c r="D268" s="55"/>
      <c r="E268" s="55"/>
      <c r="F268" s="57"/>
      <c r="G268" s="56" t="s">
        <v>196</v>
      </c>
      <c r="H268" s="43">
        <v>266</v>
      </c>
      <c r="I268" s="44">
        <f>SUM(I269+I278+I282+I286+I290+I293+I296)</f>
        <v>0</v>
      </c>
      <c r="J268" s="110">
        <f>SUM(J269+J278+J282+J286+J290+J293+J296)</f>
        <v>0</v>
      </c>
      <c r="K268" s="45">
        <f>SUM(K269+K278+K282+K286+K290+K293+K296)</f>
        <v>0</v>
      </c>
      <c r="L268" s="45">
        <f>SUM(L269+L278+L282+L286+L290+L293+L296)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/>
      <c r="F269" s="57"/>
      <c r="G269" s="56" t="s">
        <v>182</v>
      </c>
      <c r="H269" s="43">
        <v>267</v>
      </c>
      <c r="I269" s="44">
        <f>SUM(I270+I272+I275)</f>
        <v>0</v>
      </c>
      <c r="J269" s="44">
        <f>SUM(J270+J272+J275)</f>
        <v>0</v>
      </c>
      <c r="K269" s="44">
        <f>SUM(K270+K272+K275)</f>
        <v>0</v>
      </c>
      <c r="L269" s="44">
        <f>SUM(L270+L272+L275)</f>
        <v>0</v>
      </c>
    </row>
    <row r="270" spans="1:12" ht="12.7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/>
      <c r="G270" s="56" t="s">
        <v>160</v>
      </c>
      <c r="H270" s="43">
        <v>268</v>
      </c>
      <c r="I270" s="44">
        <f>SUM(I271:I271)</f>
        <v>0</v>
      </c>
      <c r="J270" s="110">
        <f>SUM(J271:J271)</f>
        <v>0</v>
      </c>
      <c r="K270" s="45">
        <f>SUM(K271:K271)</f>
        <v>0</v>
      </c>
      <c r="L270" s="45">
        <f>SUM(L271:L271)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1</v>
      </c>
      <c r="F271" s="57">
        <v>1</v>
      </c>
      <c r="G271" s="56" t="s">
        <v>160</v>
      </c>
      <c r="H271" s="43">
        <v>269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/>
      <c r="G272" s="56" t="s">
        <v>183</v>
      </c>
      <c r="H272" s="43">
        <v>270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1</v>
      </c>
      <c r="G273" s="56" t="s">
        <v>162</v>
      </c>
      <c r="H273" s="43">
        <v>271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>
        <v>2</v>
      </c>
      <c r="G274" s="56" t="s">
        <v>163</v>
      </c>
      <c r="H274" s="43">
        <v>272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/>
      <c r="G275" s="56" t="s">
        <v>164</v>
      </c>
      <c r="H275" s="43">
        <v>273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1</v>
      </c>
      <c r="G276" s="56" t="s">
        <v>197</v>
      </c>
      <c r="H276" s="43">
        <v>274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>
        <v>2</v>
      </c>
      <c r="G277" s="56" t="s">
        <v>184</v>
      </c>
      <c r="H277" s="43">
        <v>275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4" hidden="1" customHeight="1">
      <c r="A278" s="74">
        <v>3</v>
      </c>
      <c r="B278" s="49">
        <v>3</v>
      </c>
      <c r="C278" s="54">
        <v>1</v>
      </c>
      <c r="D278" s="55">
        <v>2</v>
      </c>
      <c r="E278" s="55"/>
      <c r="F278" s="57"/>
      <c r="G278" s="56" t="s">
        <v>198</v>
      </c>
      <c r="H278" s="43">
        <v>276</v>
      </c>
      <c r="I278" s="44">
        <f>I279</f>
        <v>0</v>
      </c>
      <c r="J278" s="110">
        <f>J279</f>
        <v>0</v>
      </c>
      <c r="K278" s="45">
        <f>K279</f>
        <v>0</v>
      </c>
      <c r="L278" s="45">
        <f>L279</f>
        <v>0</v>
      </c>
    </row>
    <row r="279" spans="1:12" ht="15" hidden="1" customHeight="1">
      <c r="A279" s="74">
        <v>3</v>
      </c>
      <c r="B279" s="74">
        <v>3</v>
      </c>
      <c r="C279" s="49">
        <v>1</v>
      </c>
      <c r="D279" s="47">
        <v>2</v>
      </c>
      <c r="E279" s="47">
        <v>1</v>
      </c>
      <c r="F279" s="50"/>
      <c r="G279" s="56" t="s">
        <v>198</v>
      </c>
      <c r="H279" s="43">
        <v>277</v>
      </c>
      <c r="I279" s="64">
        <f>SUM(I280:I281)</f>
        <v>0</v>
      </c>
      <c r="J279" s="111">
        <f>SUM(J280:J281)</f>
        <v>0</v>
      </c>
      <c r="K279" s="65">
        <f>SUM(K280:K281)</f>
        <v>0</v>
      </c>
      <c r="L279" s="65">
        <f>SUM(L280:L281)</f>
        <v>0</v>
      </c>
    </row>
    <row r="280" spans="1:12" ht="15" hidden="1" customHeight="1">
      <c r="A280" s="58">
        <v>3</v>
      </c>
      <c r="B280" s="58">
        <v>3</v>
      </c>
      <c r="C280" s="54">
        <v>1</v>
      </c>
      <c r="D280" s="55">
        <v>2</v>
      </c>
      <c r="E280" s="55">
        <v>1</v>
      </c>
      <c r="F280" s="57">
        <v>1</v>
      </c>
      <c r="G280" s="56" t="s">
        <v>199</v>
      </c>
      <c r="H280" s="43">
        <v>278</v>
      </c>
      <c r="I280" s="61">
        <v>0</v>
      </c>
      <c r="J280" s="61">
        <v>0</v>
      </c>
      <c r="K280" s="61">
        <v>0</v>
      </c>
      <c r="L280" s="61">
        <v>0</v>
      </c>
    </row>
    <row r="281" spans="1:12" ht="12.75" hidden="1" customHeight="1">
      <c r="A281" s="66">
        <v>3</v>
      </c>
      <c r="B281" s="99">
        <v>3</v>
      </c>
      <c r="C281" s="75">
        <v>1</v>
      </c>
      <c r="D281" s="76">
        <v>2</v>
      </c>
      <c r="E281" s="76">
        <v>1</v>
      </c>
      <c r="F281" s="77">
        <v>2</v>
      </c>
      <c r="G281" s="78" t="s">
        <v>200</v>
      </c>
      <c r="H281" s="43">
        <v>279</v>
      </c>
      <c r="I281" s="61">
        <v>0</v>
      </c>
      <c r="J281" s="61">
        <v>0</v>
      </c>
      <c r="K281" s="61">
        <v>0</v>
      </c>
      <c r="L281" s="61">
        <v>0</v>
      </c>
    </row>
    <row r="282" spans="1:12" ht="15.75" hidden="1" customHeight="1">
      <c r="A282" s="54">
        <v>3</v>
      </c>
      <c r="B282" s="56">
        <v>3</v>
      </c>
      <c r="C282" s="54">
        <v>1</v>
      </c>
      <c r="D282" s="55">
        <v>3</v>
      </c>
      <c r="E282" s="55"/>
      <c r="F282" s="57"/>
      <c r="G282" s="56" t="s">
        <v>201</v>
      </c>
      <c r="H282" s="43">
        <v>280</v>
      </c>
      <c r="I282" s="44">
        <f>I283</f>
        <v>0</v>
      </c>
      <c r="J282" s="110">
        <f>J283</f>
        <v>0</v>
      </c>
      <c r="K282" s="45">
        <f>K283</f>
        <v>0</v>
      </c>
      <c r="L282" s="45">
        <f>L283</f>
        <v>0</v>
      </c>
    </row>
    <row r="283" spans="1:12" ht="15.75" hidden="1" customHeight="1">
      <c r="A283" s="54">
        <v>3</v>
      </c>
      <c r="B283" s="78">
        <v>3</v>
      </c>
      <c r="C283" s="75">
        <v>1</v>
      </c>
      <c r="D283" s="76">
        <v>3</v>
      </c>
      <c r="E283" s="76">
        <v>1</v>
      </c>
      <c r="F283" s="77"/>
      <c r="G283" s="56" t="s">
        <v>201</v>
      </c>
      <c r="H283" s="43">
        <v>281</v>
      </c>
      <c r="I283" s="45">
        <f>I284+I285</f>
        <v>0</v>
      </c>
      <c r="J283" s="45">
        <f>J284+J285</f>
        <v>0</v>
      </c>
      <c r="K283" s="45">
        <f>K284+K285</f>
        <v>0</v>
      </c>
      <c r="L283" s="45">
        <f>L284+L285</f>
        <v>0</v>
      </c>
    </row>
    <row r="284" spans="1:12" ht="27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1</v>
      </c>
      <c r="G284" s="56" t="s">
        <v>202</v>
      </c>
      <c r="H284" s="43">
        <v>282</v>
      </c>
      <c r="I284" s="104">
        <v>0</v>
      </c>
      <c r="J284" s="104">
        <v>0</v>
      </c>
      <c r="K284" s="104">
        <v>0</v>
      </c>
      <c r="L284" s="103">
        <v>0</v>
      </c>
    </row>
    <row r="285" spans="1:12" ht="26.25" hidden="1" customHeight="1">
      <c r="A285" s="54">
        <v>3</v>
      </c>
      <c r="B285" s="56">
        <v>3</v>
      </c>
      <c r="C285" s="54">
        <v>1</v>
      </c>
      <c r="D285" s="55">
        <v>3</v>
      </c>
      <c r="E285" s="55">
        <v>1</v>
      </c>
      <c r="F285" s="57">
        <v>2</v>
      </c>
      <c r="G285" s="56" t="s">
        <v>203</v>
      </c>
      <c r="H285" s="43">
        <v>283</v>
      </c>
      <c r="I285" s="61">
        <v>0</v>
      </c>
      <c r="J285" s="61">
        <v>0</v>
      </c>
      <c r="K285" s="61">
        <v>0</v>
      </c>
      <c r="L285" s="61">
        <v>0</v>
      </c>
    </row>
    <row r="286" spans="1:12" ht="14.4" hidden="1" customHeight="1">
      <c r="A286" s="54">
        <v>3</v>
      </c>
      <c r="B286" s="56">
        <v>3</v>
      </c>
      <c r="C286" s="54">
        <v>1</v>
      </c>
      <c r="D286" s="55">
        <v>4</v>
      </c>
      <c r="E286" s="55"/>
      <c r="F286" s="57"/>
      <c r="G286" s="56" t="s">
        <v>204</v>
      </c>
      <c r="H286" s="43">
        <v>284</v>
      </c>
      <c r="I286" s="44">
        <f>I287</f>
        <v>0</v>
      </c>
      <c r="J286" s="110">
        <f>J287</f>
        <v>0</v>
      </c>
      <c r="K286" s="45">
        <f>K287</f>
        <v>0</v>
      </c>
      <c r="L286" s="45">
        <f>L287</f>
        <v>0</v>
      </c>
    </row>
    <row r="287" spans="1:12" ht="15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/>
      <c r="G287" s="56" t="s">
        <v>204</v>
      </c>
      <c r="H287" s="43">
        <v>285</v>
      </c>
      <c r="I287" s="44">
        <f>SUM(I288:I289)</f>
        <v>0</v>
      </c>
      <c r="J287" s="44">
        <f>SUM(J288:J289)</f>
        <v>0</v>
      </c>
      <c r="K287" s="44">
        <f>SUM(K288:K289)</f>
        <v>0</v>
      </c>
      <c r="L287" s="44">
        <f>SUM(L288:L289)</f>
        <v>0</v>
      </c>
    </row>
    <row r="288" spans="1:12" ht="14.4" hidden="1" customHeight="1">
      <c r="A288" s="58">
        <v>3</v>
      </c>
      <c r="B288" s="54">
        <v>3</v>
      </c>
      <c r="C288" s="55">
        <v>1</v>
      </c>
      <c r="D288" s="55">
        <v>4</v>
      </c>
      <c r="E288" s="55">
        <v>1</v>
      </c>
      <c r="F288" s="57">
        <v>1</v>
      </c>
      <c r="G288" s="56" t="s">
        <v>205</v>
      </c>
      <c r="H288" s="43">
        <v>286</v>
      </c>
      <c r="I288" s="60">
        <v>0</v>
      </c>
      <c r="J288" s="61">
        <v>0</v>
      </c>
      <c r="K288" s="61">
        <v>0</v>
      </c>
      <c r="L288" s="60"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4</v>
      </c>
      <c r="E289" s="55">
        <v>1</v>
      </c>
      <c r="F289" s="57">
        <v>2</v>
      </c>
      <c r="G289" s="56" t="s">
        <v>206</v>
      </c>
      <c r="H289" s="43">
        <v>287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5.75" hidden="1" customHeight="1">
      <c r="A290" s="54">
        <v>3</v>
      </c>
      <c r="B290" s="55">
        <v>3</v>
      </c>
      <c r="C290" s="55">
        <v>1</v>
      </c>
      <c r="D290" s="55">
        <v>5</v>
      </c>
      <c r="E290" s="55"/>
      <c r="F290" s="57"/>
      <c r="G290" s="56" t="s">
        <v>207</v>
      </c>
      <c r="H290" s="43">
        <v>288</v>
      </c>
      <c r="I290" s="65">
        <f t="shared" ref="I290:L291" si="26">I291</f>
        <v>0</v>
      </c>
      <c r="J290" s="110">
        <f t="shared" si="26"/>
        <v>0</v>
      </c>
      <c r="K290" s="45">
        <f t="shared" si="26"/>
        <v>0</v>
      </c>
      <c r="L290" s="45">
        <f t="shared" si="26"/>
        <v>0</v>
      </c>
    </row>
    <row r="291" spans="1:16" ht="14.25" hidden="1" customHeight="1">
      <c r="A291" s="49">
        <v>3</v>
      </c>
      <c r="B291" s="76">
        <v>3</v>
      </c>
      <c r="C291" s="76">
        <v>1</v>
      </c>
      <c r="D291" s="76">
        <v>5</v>
      </c>
      <c r="E291" s="76">
        <v>1</v>
      </c>
      <c r="F291" s="77"/>
      <c r="G291" s="56" t="s">
        <v>207</v>
      </c>
      <c r="H291" s="43">
        <v>289</v>
      </c>
      <c r="I291" s="45">
        <f t="shared" si="26"/>
        <v>0</v>
      </c>
      <c r="J291" s="111">
        <f t="shared" si="26"/>
        <v>0</v>
      </c>
      <c r="K291" s="65">
        <f t="shared" si="26"/>
        <v>0</v>
      </c>
      <c r="L291" s="65">
        <f t="shared" si="26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5</v>
      </c>
      <c r="E292" s="55">
        <v>1</v>
      </c>
      <c r="F292" s="57">
        <v>1</v>
      </c>
      <c r="G292" s="56" t="s">
        <v>208</v>
      </c>
      <c r="H292" s="43">
        <v>290</v>
      </c>
      <c r="I292" s="61">
        <v>0</v>
      </c>
      <c r="J292" s="104">
        <v>0</v>
      </c>
      <c r="K292" s="104">
        <v>0</v>
      </c>
      <c r="L292" s="103"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/>
      <c r="F293" s="57"/>
      <c r="G293" s="56" t="s">
        <v>177</v>
      </c>
      <c r="H293" s="43">
        <v>291</v>
      </c>
      <c r="I293" s="45">
        <f t="shared" ref="I293:L294" si="27">I294</f>
        <v>0</v>
      </c>
      <c r="J293" s="110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3.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/>
      <c r="G294" s="56" t="s">
        <v>177</v>
      </c>
      <c r="H294" s="43">
        <v>292</v>
      </c>
      <c r="I294" s="44">
        <f t="shared" si="27"/>
        <v>0</v>
      </c>
      <c r="J294" s="110">
        <f t="shared" si="27"/>
        <v>0</v>
      </c>
      <c r="K294" s="45">
        <f t="shared" si="27"/>
        <v>0</v>
      </c>
      <c r="L294" s="45">
        <f t="shared" si="27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>
        <v>1</v>
      </c>
      <c r="F295" s="57">
        <v>1</v>
      </c>
      <c r="G295" s="56" t="s">
        <v>177</v>
      </c>
      <c r="H295" s="43">
        <v>293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15" hidden="1" customHeight="1">
      <c r="A296" s="54">
        <v>3</v>
      </c>
      <c r="B296" s="55">
        <v>3</v>
      </c>
      <c r="C296" s="55">
        <v>1</v>
      </c>
      <c r="D296" s="55">
        <v>7</v>
      </c>
      <c r="E296" s="55"/>
      <c r="F296" s="57"/>
      <c r="G296" s="56" t="s">
        <v>209</v>
      </c>
      <c r="H296" s="43">
        <v>294</v>
      </c>
      <c r="I296" s="44">
        <f>I297</f>
        <v>0</v>
      </c>
      <c r="J296" s="110">
        <f>J297</f>
        <v>0</v>
      </c>
      <c r="K296" s="45">
        <f>K297</f>
        <v>0</v>
      </c>
      <c r="L296" s="45">
        <f>L297</f>
        <v>0</v>
      </c>
    </row>
    <row r="297" spans="1:16" ht="16.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/>
      <c r="G297" s="56" t="s">
        <v>209</v>
      </c>
      <c r="H297" s="43">
        <v>295</v>
      </c>
      <c r="I297" s="44">
        <f>I298+I299</f>
        <v>0</v>
      </c>
      <c r="J297" s="44">
        <f>J298+J299</f>
        <v>0</v>
      </c>
      <c r="K297" s="44">
        <f>K298+K299</f>
        <v>0</v>
      </c>
      <c r="L297" s="44">
        <f>L298+L299</f>
        <v>0</v>
      </c>
    </row>
    <row r="298" spans="1:16" ht="27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1</v>
      </c>
      <c r="G298" s="56" t="s">
        <v>210</v>
      </c>
      <c r="H298" s="43">
        <v>296</v>
      </c>
      <c r="I298" s="104">
        <v>0</v>
      </c>
      <c r="J298" s="104">
        <v>0</v>
      </c>
      <c r="K298" s="104">
        <v>0</v>
      </c>
      <c r="L298" s="103">
        <v>0</v>
      </c>
    </row>
    <row r="299" spans="1:16" ht="27.7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>
        <v>2</v>
      </c>
      <c r="G299" s="56" t="s">
        <v>211</v>
      </c>
      <c r="H299" s="43">
        <v>297</v>
      </c>
      <c r="I299" s="61">
        <v>0</v>
      </c>
      <c r="J299" s="61">
        <v>0</v>
      </c>
      <c r="K299" s="61">
        <v>0</v>
      </c>
      <c r="L299" s="61">
        <v>0</v>
      </c>
    </row>
    <row r="300" spans="1:16" ht="38.25" hidden="1" customHeight="1">
      <c r="A300" s="54">
        <v>3</v>
      </c>
      <c r="B300" s="55">
        <v>3</v>
      </c>
      <c r="C300" s="55">
        <v>2</v>
      </c>
      <c r="D300" s="55"/>
      <c r="E300" s="55"/>
      <c r="F300" s="57"/>
      <c r="G300" s="56" t="s">
        <v>212</v>
      </c>
      <c r="H300" s="43">
        <v>298</v>
      </c>
      <c r="I300" s="44">
        <f>SUM(I301+I310+I314+I318+I322+I325+I328)</f>
        <v>0</v>
      </c>
      <c r="J300" s="110">
        <f>SUM(J301+J310+J314+J318+J322+J325+J328)</f>
        <v>0</v>
      </c>
      <c r="K300" s="45">
        <f>SUM(K301+K310+K314+K318+K322+K325+K328)</f>
        <v>0</v>
      </c>
      <c r="L300" s="45">
        <f>SUM(L301+L310+L314+L318+L322+L325+L328)</f>
        <v>0</v>
      </c>
    </row>
    <row r="301" spans="1:16" ht="15" hidden="1" customHeight="1">
      <c r="A301" s="54">
        <v>3</v>
      </c>
      <c r="B301" s="55">
        <v>3</v>
      </c>
      <c r="C301" s="55">
        <v>2</v>
      </c>
      <c r="D301" s="55">
        <v>1</v>
      </c>
      <c r="E301" s="55"/>
      <c r="F301" s="57"/>
      <c r="G301" s="56" t="s">
        <v>159</v>
      </c>
      <c r="H301" s="43">
        <v>299</v>
      </c>
      <c r="I301" s="44">
        <f>I302</f>
        <v>0</v>
      </c>
      <c r="J301" s="110">
        <f>J302</f>
        <v>0</v>
      </c>
      <c r="K301" s="45">
        <f>K302</f>
        <v>0</v>
      </c>
      <c r="L301" s="45">
        <f>L302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/>
      <c r="G302" s="56" t="s">
        <v>159</v>
      </c>
      <c r="H302" s="43">
        <v>300</v>
      </c>
      <c r="I302" s="44">
        <f>SUM(I303:I303)</f>
        <v>0</v>
      </c>
      <c r="J302" s="44">
        <f>SUM(J303:J303)</f>
        <v>0</v>
      </c>
      <c r="K302" s="44">
        <f>SUM(K303:K303)</f>
        <v>0</v>
      </c>
      <c r="L302" s="44">
        <f>SUM(L303:L303)</f>
        <v>0</v>
      </c>
      <c r="M302" s="139"/>
      <c r="N302" s="139"/>
      <c r="O302" s="139"/>
      <c r="P302" s="139"/>
    </row>
    <row r="303" spans="1:16" ht="13.5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1</v>
      </c>
      <c r="F303" s="57">
        <v>1</v>
      </c>
      <c r="G303" s="56" t="s">
        <v>160</v>
      </c>
      <c r="H303" s="43">
        <v>301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/>
      <c r="G304" s="78" t="s">
        <v>183</v>
      </c>
      <c r="H304" s="43">
        <v>302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1</v>
      </c>
      <c r="G305" s="78" t="s">
        <v>162</v>
      </c>
      <c r="H305" s="43">
        <v>303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>
        <v>2</v>
      </c>
      <c r="G306" s="78" t="s">
        <v>163</v>
      </c>
      <c r="H306" s="43">
        <v>304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/>
      <c r="G307" s="78" t="s">
        <v>164</v>
      </c>
      <c r="H307" s="43">
        <v>305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1</v>
      </c>
      <c r="G308" s="78" t="s">
        <v>165</v>
      </c>
      <c r="H308" s="43">
        <v>306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>
        <v>2</v>
      </c>
      <c r="G309" s="78" t="s">
        <v>184</v>
      </c>
      <c r="H309" s="43">
        <v>307</v>
      </c>
      <c r="I309" s="79">
        <v>0</v>
      </c>
      <c r="J309" s="112">
        <v>0</v>
      </c>
      <c r="K309" s="79">
        <v>0</v>
      </c>
      <c r="L309" s="79">
        <v>0</v>
      </c>
    </row>
    <row r="310" spans="1:12" ht="14.4" hidden="1" customHeight="1">
      <c r="A310" s="66">
        <v>3</v>
      </c>
      <c r="B310" s="66">
        <v>3</v>
      </c>
      <c r="C310" s="75">
        <v>2</v>
      </c>
      <c r="D310" s="78">
        <v>2</v>
      </c>
      <c r="E310" s="75"/>
      <c r="F310" s="77"/>
      <c r="G310" s="78" t="s">
        <v>198</v>
      </c>
      <c r="H310" s="43">
        <v>308</v>
      </c>
      <c r="I310" s="71">
        <f>I311</f>
        <v>0</v>
      </c>
      <c r="J310" s="113">
        <f>J311</f>
        <v>0</v>
      </c>
      <c r="K310" s="72">
        <f>K311</f>
        <v>0</v>
      </c>
      <c r="L310" s="72">
        <f>L311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4">
        <v>1</v>
      </c>
      <c r="F311" s="57"/>
      <c r="G311" s="78" t="s">
        <v>198</v>
      </c>
      <c r="H311" s="43">
        <v>309</v>
      </c>
      <c r="I311" s="44">
        <f>SUM(I312:I313)</f>
        <v>0</v>
      </c>
      <c r="J311" s="84">
        <f>SUM(J312:J313)</f>
        <v>0</v>
      </c>
      <c r="K311" s="45">
        <f>SUM(K312:K313)</f>
        <v>0</v>
      </c>
      <c r="L311" s="45">
        <f>SUM(L312:L313)</f>
        <v>0</v>
      </c>
    </row>
    <row r="312" spans="1:12" ht="14.4" hidden="1" customHeight="1">
      <c r="A312" s="58">
        <v>3</v>
      </c>
      <c r="B312" s="58">
        <v>3</v>
      </c>
      <c r="C312" s="54">
        <v>2</v>
      </c>
      <c r="D312" s="56">
        <v>2</v>
      </c>
      <c r="E312" s="58">
        <v>1</v>
      </c>
      <c r="F312" s="88">
        <v>1</v>
      </c>
      <c r="G312" s="56" t="s">
        <v>199</v>
      </c>
      <c r="H312" s="43">
        <v>310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66">
        <v>3</v>
      </c>
      <c r="B313" s="66">
        <v>3</v>
      </c>
      <c r="C313" s="67">
        <v>2</v>
      </c>
      <c r="D313" s="68">
        <v>2</v>
      </c>
      <c r="E313" s="69">
        <v>1</v>
      </c>
      <c r="F313" s="96">
        <v>2</v>
      </c>
      <c r="G313" s="69" t="s">
        <v>200</v>
      </c>
      <c r="H313" s="43">
        <v>311</v>
      </c>
      <c r="I313" s="61">
        <v>0</v>
      </c>
      <c r="J313" s="61">
        <v>0</v>
      </c>
      <c r="K313" s="61">
        <v>0</v>
      </c>
      <c r="L313" s="61">
        <v>0</v>
      </c>
    </row>
    <row r="314" spans="1:12" ht="23.25" hidden="1" customHeight="1">
      <c r="A314" s="58">
        <v>3</v>
      </c>
      <c r="B314" s="58">
        <v>3</v>
      </c>
      <c r="C314" s="54">
        <v>2</v>
      </c>
      <c r="D314" s="55">
        <v>3</v>
      </c>
      <c r="E314" s="56"/>
      <c r="F314" s="88"/>
      <c r="G314" s="56" t="s">
        <v>201</v>
      </c>
      <c r="H314" s="43">
        <v>312</v>
      </c>
      <c r="I314" s="44">
        <f>I315</f>
        <v>0</v>
      </c>
      <c r="J314" s="84">
        <f>J315</f>
        <v>0</v>
      </c>
      <c r="K314" s="45">
        <f>K315</f>
        <v>0</v>
      </c>
      <c r="L314" s="45">
        <f>L315</f>
        <v>0</v>
      </c>
    </row>
    <row r="315" spans="1:12" ht="13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/>
      <c r="G315" s="56" t="s">
        <v>201</v>
      </c>
      <c r="H315" s="43">
        <v>313</v>
      </c>
      <c r="I315" s="44">
        <f>I316+I317</f>
        <v>0</v>
      </c>
      <c r="J315" s="44">
        <f>J316+J317</f>
        <v>0</v>
      </c>
      <c r="K315" s="44">
        <f>K316+K317</f>
        <v>0</v>
      </c>
      <c r="L315" s="44">
        <f>L316+L317</f>
        <v>0</v>
      </c>
    </row>
    <row r="316" spans="1:12" ht="28.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1</v>
      </c>
      <c r="G316" s="56" t="s">
        <v>202</v>
      </c>
      <c r="H316" s="43">
        <v>314</v>
      </c>
      <c r="I316" s="104">
        <v>0</v>
      </c>
      <c r="J316" s="104">
        <v>0</v>
      </c>
      <c r="K316" s="104">
        <v>0</v>
      </c>
      <c r="L316" s="103">
        <v>0</v>
      </c>
    </row>
    <row r="317" spans="1:12" ht="27.7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>
        <v>2</v>
      </c>
      <c r="G317" s="56" t="s">
        <v>203</v>
      </c>
      <c r="H317" s="43">
        <v>315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/>
      <c r="F318" s="57"/>
      <c r="G318" s="56" t="s">
        <v>204</v>
      </c>
      <c r="H318" s="43">
        <v>316</v>
      </c>
      <c r="I318" s="44">
        <f>I319</f>
        <v>0</v>
      </c>
      <c r="J318" s="84">
        <f>J319</f>
        <v>0</v>
      </c>
      <c r="K318" s="45">
        <f>K319</f>
        <v>0</v>
      </c>
      <c r="L318" s="45">
        <f>L319</f>
        <v>0</v>
      </c>
    </row>
    <row r="319" spans="1:12" ht="14.4" hidden="1" customHeight="1">
      <c r="A319" s="74">
        <v>3</v>
      </c>
      <c r="B319" s="74">
        <v>3</v>
      </c>
      <c r="C319" s="49">
        <v>2</v>
      </c>
      <c r="D319" s="47">
        <v>4</v>
      </c>
      <c r="E319" s="47">
        <v>1</v>
      </c>
      <c r="F319" s="50"/>
      <c r="G319" s="56" t="s">
        <v>204</v>
      </c>
      <c r="H319" s="43">
        <v>317</v>
      </c>
      <c r="I319" s="64">
        <f>SUM(I320:I321)</f>
        <v>0</v>
      </c>
      <c r="J319" s="85">
        <f>SUM(J320:J321)</f>
        <v>0</v>
      </c>
      <c r="K319" s="65">
        <f>SUM(K320:K321)</f>
        <v>0</v>
      </c>
      <c r="L319" s="65">
        <f>SUM(L320:L321)</f>
        <v>0</v>
      </c>
    </row>
    <row r="320" spans="1:12" ht="15.75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1</v>
      </c>
      <c r="G320" s="56" t="s">
        <v>205</v>
      </c>
      <c r="H320" s="43">
        <v>318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>
        <v>1</v>
      </c>
      <c r="F321" s="57">
        <v>2</v>
      </c>
      <c r="G321" s="56" t="s">
        <v>213</v>
      </c>
      <c r="H321" s="43">
        <v>319</v>
      </c>
      <c r="I321" s="61">
        <v>0</v>
      </c>
      <c r="J321" s="61">
        <v>0</v>
      </c>
      <c r="K321" s="61">
        <v>0</v>
      </c>
      <c r="L321" s="61"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/>
      <c r="F322" s="57"/>
      <c r="G322" s="56" t="s">
        <v>207</v>
      </c>
      <c r="H322" s="43">
        <v>320</v>
      </c>
      <c r="I322" s="44">
        <f t="shared" ref="I322:L323" si="28">I323</f>
        <v>0</v>
      </c>
      <c r="J322" s="84">
        <f t="shared" si="28"/>
        <v>0</v>
      </c>
      <c r="K322" s="45">
        <f t="shared" si="28"/>
        <v>0</v>
      </c>
      <c r="L322" s="45">
        <f t="shared" si="28"/>
        <v>0</v>
      </c>
    </row>
    <row r="323" spans="1:12" ht="14.4" hidden="1" customHeight="1">
      <c r="A323" s="74">
        <v>3</v>
      </c>
      <c r="B323" s="74">
        <v>3</v>
      </c>
      <c r="C323" s="49">
        <v>2</v>
      </c>
      <c r="D323" s="47">
        <v>5</v>
      </c>
      <c r="E323" s="47">
        <v>1</v>
      </c>
      <c r="F323" s="50"/>
      <c r="G323" s="56" t="s">
        <v>207</v>
      </c>
      <c r="H323" s="43">
        <v>321</v>
      </c>
      <c r="I323" s="64">
        <f t="shared" si="28"/>
        <v>0</v>
      </c>
      <c r="J323" s="85">
        <f t="shared" si="28"/>
        <v>0</v>
      </c>
      <c r="K323" s="65">
        <f t="shared" si="28"/>
        <v>0</v>
      </c>
      <c r="L323" s="65">
        <f t="shared" si="28"/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>
        <v>1</v>
      </c>
      <c r="F324" s="57">
        <v>1</v>
      </c>
      <c r="G324" s="56" t="s">
        <v>207</v>
      </c>
      <c r="H324" s="43">
        <v>322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6.5" hidden="1" customHeight="1">
      <c r="A325" s="58">
        <v>3</v>
      </c>
      <c r="B325" s="58">
        <v>3</v>
      </c>
      <c r="C325" s="54">
        <v>2</v>
      </c>
      <c r="D325" s="55">
        <v>6</v>
      </c>
      <c r="E325" s="55"/>
      <c r="F325" s="57"/>
      <c r="G325" s="56" t="s">
        <v>177</v>
      </c>
      <c r="H325" s="43">
        <v>323</v>
      </c>
      <c r="I325" s="44">
        <f t="shared" ref="I325:L326" si="29">I326</f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6</v>
      </c>
      <c r="E326" s="55">
        <v>1</v>
      </c>
      <c r="F326" s="57"/>
      <c r="G326" s="56" t="s">
        <v>177</v>
      </c>
      <c r="H326" s="43">
        <v>324</v>
      </c>
      <c r="I326" s="44">
        <f t="shared" si="29"/>
        <v>0</v>
      </c>
      <c r="J326" s="84">
        <f t="shared" si="29"/>
        <v>0</v>
      </c>
      <c r="K326" s="45">
        <f t="shared" si="29"/>
        <v>0</v>
      </c>
      <c r="L326" s="45">
        <f t="shared" si="29"/>
        <v>0</v>
      </c>
    </row>
    <row r="327" spans="1:12" ht="13.5" hidden="1" customHeight="1">
      <c r="A327" s="66">
        <v>3</v>
      </c>
      <c r="B327" s="66">
        <v>3</v>
      </c>
      <c r="C327" s="67">
        <v>2</v>
      </c>
      <c r="D327" s="68">
        <v>6</v>
      </c>
      <c r="E327" s="68">
        <v>1</v>
      </c>
      <c r="F327" s="70">
        <v>1</v>
      </c>
      <c r="G327" s="69" t="s">
        <v>177</v>
      </c>
      <c r="H327" s="43">
        <v>325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7</v>
      </c>
      <c r="E328" s="55"/>
      <c r="F328" s="57"/>
      <c r="G328" s="56" t="s">
        <v>209</v>
      </c>
      <c r="H328" s="43">
        <v>326</v>
      </c>
      <c r="I328" s="44">
        <f>I329</f>
        <v>0</v>
      </c>
      <c r="J328" s="84">
        <f>J329</f>
        <v>0</v>
      </c>
      <c r="K328" s="45">
        <f>K329</f>
        <v>0</v>
      </c>
      <c r="L328" s="45">
        <f>L329</f>
        <v>0</v>
      </c>
    </row>
    <row r="329" spans="1:12" ht="12.75" hidden="1" customHeight="1">
      <c r="A329" s="66">
        <v>3</v>
      </c>
      <c r="B329" s="66">
        <v>3</v>
      </c>
      <c r="C329" s="67">
        <v>2</v>
      </c>
      <c r="D329" s="68">
        <v>7</v>
      </c>
      <c r="E329" s="68">
        <v>1</v>
      </c>
      <c r="F329" s="70"/>
      <c r="G329" s="56" t="s">
        <v>209</v>
      </c>
      <c r="H329" s="43">
        <v>327</v>
      </c>
      <c r="I329" s="44">
        <f>SUM(I330:I331)</f>
        <v>0</v>
      </c>
      <c r="J329" s="44">
        <f>SUM(J330:J331)</f>
        <v>0</v>
      </c>
      <c r="K329" s="44">
        <f>SUM(K330:K331)</f>
        <v>0</v>
      </c>
      <c r="L329" s="44">
        <f>SUM(L330:L331)</f>
        <v>0</v>
      </c>
    </row>
    <row r="330" spans="1:12" ht="27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1</v>
      </c>
      <c r="G330" s="56" t="s">
        <v>210</v>
      </c>
      <c r="H330" s="43">
        <v>328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30" hidden="1" customHeight="1">
      <c r="A331" s="58">
        <v>3</v>
      </c>
      <c r="B331" s="58">
        <v>3</v>
      </c>
      <c r="C331" s="54">
        <v>2</v>
      </c>
      <c r="D331" s="55">
        <v>7</v>
      </c>
      <c r="E331" s="55">
        <v>1</v>
      </c>
      <c r="F331" s="57">
        <v>2</v>
      </c>
      <c r="G331" s="56" t="s">
        <v>211</v>
      </c>
      <c r="H331" s="43">
        <v>329</v>
      </c>
      <c r="I331" s="61">
        <v>0</v>
      </c>
      <c r="J331" s="61">
        <v>0</v>
      </c>
      <c r="K331" s="61">
        <v>0</v>
      </c>
      <c r="L331" s="61">
        <v>0</v>
      </c>
    </row>
    <row r="332" spans="1:12" ht="18.75" customHeight="1">
      <c r="A332" s="24"/>
      <c r="B332" s="24"/>
      <c r="C332" s="25"/>
      <c r="D332" s="114"/>
      <c r="E332" s="115"/>
      <c r="F332" s="116"/>
      <c r="G332" s="117" t="s">
        <v>214</v>
      </c>
      <c r="H332" s="43">
        <v>330</v>
      </c>
      <c r="I332" s="93">
        <f>SUM(I30)</f>
        <v>25500</v>
      </c>
      <c r="J332" s="93">
        <f>SUM(J30)</f>
        <v>4900</v>
      </c>
      <c r="K332" s="93">
        <f>SUM(K30)</f>
        <v>4505.18</v>
      </c>
      <c r="L332" s="93">
        <f>SUM(L30)</f>
        <v>4505.18</v>
      </c>
    </row>
    <row r="333" spans="1:12" ht="12" customHeight="1">
      <c r="G333" s="118"/>
      <c r="H333" s="43"/>
      <c r="I333" s="119"/>
      <c r="J333" s="120"/>
      <c r="K333" s="120"/>
      <c r="L333" s="120"/>
    </row>
    <row r="334" spans="1:12" ht="18.75" customHeight="1">
      <c r="D334" s="21"/>
      <c r="E334" s="21"/>
      <c r="F334" s="29"/>
      <c r="G334" s="21" t="s">
        <v>215</v>
      </c>
      <c r="H334" s="140"/>
      <c r="I334" s="121"/>
      <c r="J334" s="120"/>
      <c r="K334" s="21" t="s">
        <v>216</v>
      </c>
      <c r="L334" s="121"/>
    </row>
    <row r="335" spans="1:12" ht="18.75" customHeight="1">
      <c r="A335" s="122"/>
      <c r="B335" s="122"/>
      <c r="C335" s="122"/>
      <c r="D335" s="123" t="s">
        <v>217</v>
      </c>
      <c r="E335"/>
      <c r="F335"/>
      <c r="G335" s="140"/>
      <c r="H335" s="140"/>
      <c r="I335" s="128" t="s">
        <v>218</v>
      </c>
      <c r="K335" s="410" t="s">
        <v>219</v>
      </c>
      <c r="L335" s="410"/>
    </row>
    <row r="336" spans="1:12" ht="3.6" customHeight="1">
      <c r="I336" s="124"/>
      <c r="K336" s="124"/>
      <c r="L336" s="124"/>
    </row>
    <row r="337" spans="4:12" ht="15.75" customHeight="1">
      <c r="D337" s="21"/>
      <c r="E337" s="21"/>
      <c r="F337" s="29"/>
      <c r="G337" s="21" t="s">
        <v>220</v>
      </c>
      <c r="I337" s="124"/>
      <c r="K337" s="21" t="s">
        <v>221</v>
      </c>
      <c r="L337" s="125"/>
    </row>
    <row r="338" spans="4:12" ht="26.25" customHeight="1">
      <c r="D338" s="412" t="s">
        <v>222</v>
      </c>
      <c r="E338" s="413"/>
      <c r="F338" s="413"/>
      <c r="G338" s="413"/>
      <c r="H338" s="126"/>
      <c r="I338" s="127" t="s">
        <v>218</v>
      </c>
      <c r="K338" s="410" t="s">
        <v>219</v>
      </c>
      <c r="L338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5:L335"/>
    <mergeCell ref="D338:G338"/>
    <mergeCell ref="K338:L338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.31496062992125984" footer="0.31496062992125984"/>
  <pageSetup paperSize="10000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6"/>
  <sheetViews>
    <sheetView topLeftCell="A4" workbookViewId="0">
      <selection activeCell="G16" sqref="G16:K1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372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7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7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7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7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20000</v>
      </c>
      <c r="J30" s="44">
        <f>SUM(J31+J42+J57+J78+J85+J105+J127+J145+J155)</f>
        <v>4100</v>
      </c>
      <c r="K30" s="45">
        <f>SUM(K31+K42+K57+K78+K85+K105+K127+K145+K155)</f>
        <v>3862.91</v>
      </c>
      <c r="L30" s="44">
        <f>SUM(L31+L42+L57+L78+L85+L105+L127+L145+L155)</f>
        <v>3862.91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1400</v>
      </c>
      <c r="K31" s="52">
        <f>SUM(K32+K38)</f>
        <v>1269.5400000000002</v>
      </c>
      <c r="L31" s="53">
        <f>SUM(L32+L38)</f>
        <v>1269.5400000000002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1300</v>
      </c>
      <c r="K32" s="45">
        <f>SUM(K33)</f>
        <v>1251.3900000000001</v>
      </c>
      <c r="L32" s="44">
        <f>SUM(L33)</f>
        <v>1251.3900000000001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1300</v>
      </c>
      <c r="K33" s="44">
        <f t="shared" si="0"/>
        <v>1251.3900000000001</v>
      </c>
      <c r="L33" s="44">
        <f t="shared" si="0"/>
        <v>1251.3900000000001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1300</v>
      </c>
      <c r="K34" s="45">
        <f t="shared" si="0"/>
        <v>1251.3900000000001</v>
      </c>
      <c r="L34" s="45">
        <f t="shared" si="0"/>
        <v>1251.3900000000001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1300</v>
      </c>
      <c r="K35" s="60">
        <v>1251.3900000000001</v>
      </c>
      <c r="L35" s="60">
        <v>1251.3900000000001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18.149999999999999</v>
      </c>
      <c r="L38" s="44">
        <f t="shared" si="1"/>
        <v>18.149999999999999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18.149999999999999</v>
      </c>
      <c r="L39" s="44">
        <f t="shared" si="1"/>
        <v>18.149999999999999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18.149999999999999</v>
      </c>
      <c r="L40" s="44">
        <f t="shared" si="1"/>
        <v>18.149999999999999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18.149999999999999</v>
      </c>
      <c r="L41" s="60">
        <v>18.149999999999999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12400</v>
      </c>
      <c r="J42" s="65">
        <f t="shared" si="2"/>
        <v>2700</v>
      </c>
      <c r="K42" s="64">
        <f t="shared" si="2"/>
        <v>2593.37</v>
      </c>
      <c r="L42" s="64">
        <f t="shared" si="2"/>
        <v>2593.37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12400</v>
      </c>
      <c r="J43" s="45">
        <f t="shared" si="2"/>
        <v>2700</v>
      </c>
      <c r="K43" s="44">
        <f t="shared" si="2"/>
        <v>2593.37</v>
      </c>
      <c r="L43" s="45">
        <f t="shared" si="2"/>
        <v>2593.37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12400</v>
      </c>
      <c r="J44" s="45">
        <f t="shared" si="2"/>
        <v>2700</v>
      </c>
      <c r="K44" s="53">
        <f t="shared" si="2"/>
        <v>2593.37</v>
      </c>
      <c r="L44" s="53">
        <f t="shared" si="2"/>
        <v>2593.37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12400</v>
      </c>
      <c r="J45" s="71">
        <f>SUM(J46:J56)</f>
        <v>2700</v>
      </c>
      <c r="K45" s="72">
        <f>SUM(K46:K56)</f>
        <v>2593.37</v>
      </c>
      <c r="L45" s="72">
        <f>SUM(L46:L56)</f>
        <v>2593.37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300</v>
      </c>
      <c r="K46" s="60">
        <v>298.47000000000003</v>
      </c>
      <c r="L46" s="60">
        <v>298.47000000000003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100</v>
      </c>
      <c r="K48" s="60">
        <v>100</v>
      </c>
      <c r="L48" s="60">
        <v>100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3000</v>
      </c>
      <c r="J49" s="60">
        <v>500</v>
      </c>
      <c r="K49" s="60">
        <v>500</v>
      </c>
      <c r="L49" s="60">
        <v>500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300</v>
      </c>
      <c r="J51" s="60">
        <v>0</v>
      </c>
      <c r="K51" s="60">
        <v>0</v>
      </c>
      <c r="L51" s="60">
        <v>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3300</v>
      </c>
      <c r="J53" s="60">
        <v>800</v>
      </c>
      <c r="K53" s="60">
        <v>694.9</v>
      </c>
      <c r="L53" s="60">
        <v>694.9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100</v>
      </c>
      <c r="K54" s="60">
        <v>100</v>
      </c>
      <c r="L54" s="60">
        <v>100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4000</v>
      </c>
      <c r="J56" s="60">
        <v>900</v>
      </c>
      <c r="K56" s="60">
        <v>900</v>
      </c>
      <c r="L56" s="60">
        <v>900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5">I141</f>
        <v>100</v>
      </c>
      <c r="J140" s="84">
        <f t="shared" si="15"/>
        <v>0</v>
      </c>
      <c r="K140" s="45">
        <f t="shared" si="15"/>
        <v>0</v>
      </c>
      <c r="L140" s="44">
        <f t="shared" si="15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5"/>
        <v>100</v>
      </c>
      <c r="J141" s="97">
        <f t="shared" si="15"/>
        <v>0</v>
      </c>
      <c r="K141" s="72">
        <f t="shared" si="15"/>
        <v>0</v>
      </c>
      <c r="L141" s="71">
        <f t="shared" si="15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0</v>
      </c>
      <c r="K143" s="98">
        <v>0</v>
      </c>
      <c r="L143" s="98"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6">I153</f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6"/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7"/>
        <v>0</v>
      </c>
      <c r="J157" s="85">
        <f t="shared" si="17"/>
        <v>0</v>
      </c>
      <c r="K157" s="65">
        <f t="shared" si="17"/>
        <v>0</v>
      </c>
      <c r="L157" s="64">
        <f t="shared" si="17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18">I172</f>
        <v>0</v>
      </c>
      <c r="J171" s="86">
        <f t="shared" si="18"/>
        <v>0</v>
      </c>
      <c r="K171" s="52">
        <f t="shared" si="18"/>
        <v>0</v>
      </c>
      <c r="L171" s="53">
        <f t="shared" si="18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18"/>
        <v>0</v>
      </c>
      <c r="J172" s="84">
        <f t="shared" si="18"/>
        <v>0</v>
      </c>
      <c r="K172" s="45">
        <f t="shared" si="18"/>
        <v>0</v>
      </c>
      <c r="L172" s="44">
        <f t="shared" si="18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19">I180</f>
        <v>0</v>
      </c>
      <c r="J179" s="85">
        <f t="shared" si="19"/>
        <v>0</v>
      </c>
      <c r="K179" s="65">
        <f t="shared" si="19"/>
        <v>0</v>
      </c>
      <c r="L179" s="64">
        <f t="shared" si="19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19"/>
        <v>0</v>
      </c>
      <c r="J180" s="84">
        <f t="shared" si="19"/>
        <v>0</v>
      </c>
      <c r="K180" s="45">
        <f t="shared" si="19"/>
        <v>0</v>
      </c>
      <c r="L180" s="44">
        <f t="shared" si="19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0">I191</f>
        <v>0</v>
      </c>
      <c r="J190" s="85">
        <f t="shared" si="20"/>
        <v>0</v>
      </c>
      <c r="K190" s="65">
        <f t="shared" si="20"/>
        <v>0</v>
      </c>
      <c r="L190" s="65">
        <f t="shared" si="20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0"/>
        <v>0</v>
      </c>
      <c r="J191" s="97">
        <f t="shared" si="20"/>
        <v>0</v>
      </c>
      <c r="K191" s="72">
        <f t="shared" si="20"/>
        <v>0</v>
      </c>
      <c r="L191" s="72">
        <f t="shared" si="20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0"/>
        <v>0</v>
      </c>
      <c r="J192" s="84">
        <f t="shared" si="20"/>
        <v>0</v>
      </c>
      <c r="K192" s="45">
        <f t="shared" si="20"/>
        <v>0</v>
      </c>
      <c r="L192" s="45">
        <f t="shared" si="20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1">I195</f>
        <v>0</v>
      </c>
      <c r="J194" s="44">
        <f t="shared" si="21"/>
        <v>0</v>
      </c>
      <c r="K194" s="44">
        <f t="shared" si="21"/>
        <v>0</v>
      </c>
      <c r="L194" s="44">
        <f t="shared" si="21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1"/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2">I224</f>
        <v>0</v>
      </c>
      <c r="J223" s="84">
        <f t="shared" si="22"/>
        <v>0</v>
      </c>
      <c r="K223" s="45">
        <f t="shared" si="22"/>
        <v>0</v>
      </c>
      <c r="L223" s="45">
        <f t="shared" si="22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2"/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3">I227</f>
        <v>0</v>
      </c>
      <c r="J226" s="84">
        <f t="shared" si="23"/>
        <v>0</v>
      </c>
      <c r="K226" s="45">
        <f t="shared" si="23"/>
        <v>0</v>
      </c>
      <c r="L226" s="45">
        <f t="shared" si="23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3"/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4">I256</f>
        <v>0</v>
      </c>
      <c r="J255" s="84">
        <f t="shared" si="24"/>
        <v>0</v>
      </c>
      <c r="K255" s="45">
        <f t="shared" si="24"/>
        <v>0</v>
      </c>
      <c r="L255" s="45">
        <f t="shared" si="24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4"/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5">I259</f>
        <v>0</v>
      </c>
      <c r="J258" s="110">
        <f t="shared" si="25"/>
        <v>0</v>
      </c>
      <c r="K258" s="45">
        <f t="shared" si="25"/>
        <v>0</v>
      </c>
      <c r="L258" s="45">
        <f t="shared" si="25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5"/>
        <v>0</v>
      </c>
      <c r="J259" s="110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6">I289</f>
        <v>0</v>
      </c>
      <c r="J288" s="110">
        <f t="shared" si="26"/>
        <v>0</v>
      </c>
      <c r="K288" s="45">
        <f t="shared" si="26"/>
        <v>0</v>
      </c>
      <c r="L288" s="45">
        <f t="shared" si="26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6"/>
        <v>0</v>
      </c>
      <c r="J289" s="111">
        <f t="shared" si="26"/>
        <v>0</v>
      </c>
      <c r="K289" s="65">
        <f t="shared" si="26"/>
        <v>0</v>
      </c>
      <c r="L289" s="65">
        <f t="shared" si="26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7">I292</f>
        <v>0</v>
      </c>
      <c r="J291" s="110">
        <f t="shared" si="27"/>
        <v>0</v>
      </c>
      <c r="K291" s="45">
        <f t="shared" si="27"/>
        <v>0</v>
      </c>
      <c r="L291" s="45">
        <f t="shared" si="27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7"/>
        <v>0</v>
      </c>
      <c r="J292" s="110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28">I321</f>
        <v>0</v>
      </c>
      <c r="J320" s="84">
        <f t="shared" si="28"/>
        <v>0</v>
      </c>
      <c r="K320" s="45">
        <f t="shared" si="28"/>
        <v>0</v>
      </c>
      <c r="L320" s="45">
        <f t="shared" si="28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28"/>
        <v>0</v>
      </c>
      <c r="J321" s="85">
        <f t="shared" si="28"/>
        <v>0</v>
      </c>
      <c r="K321" s="65">
        <f t="shared" si="28"/>
        <v>0</v>
      </c>
      <c r="L321" s="65">
        <f t="shared" si="28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29">I324</f>
        <v>0</v>
      </c>
      <c r="J323" s="84">
        <f t="shared" si="29"/>
        <v>0</v>
      </c>
      <c r="K323" s="45">
        <f t="shared" si="29"/>
        <v>0</v>
      </c>
      <c r="L323" s="45">
        <f t="shared" si="29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29"/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20000</v>
      </c>
      <c r="J330" s="93">
        <f>SUM(J30)</f>
        <v>4100</v>
      </c>
      <c r="K330" s="93">
        <f>SUM(K30)</f>
        <v>3862.91</v>
      </c>
      <c r="L330" s="93">
        <f>SUM(L30)</f>
        <v>3862.91</v>
      </c>
    </row>
    <row r="331" spans="1:12" ht="13.2" customHeight="1">
      <c r="G331" s="118"/>
      <c r="H331" s="43"/>
      <c r="I331" s="119"/>
      <c r="J331" s="120"/>
      <c r="K331" s="120"/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10" t="s">
        <v>219</v>
      </c>
      <c r="L333" s="410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12" t="s">
        <v>222</v>
      </c>
      <c r="E336" s="413"/>
      <c r="F336" s="413"/>
      <c r="G336" s="413"/>
      <c r="H336" s="126"/>
      <c r="I336" s="127" t="s">
        <v>218</v>
      </c>
      <c r="K336" s="410" t="s">
        <v>219</v>
      </c>
      <c r="L336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35433070866141736" bottom="0.35433070866141736" header="0.31496062992125984" footer="0.31496062992125984"/>
  <pageSetup paperSize="10000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9"/>
  <sheetViews>
    <sheetView workbookViewId="0">
      <selection activeCell="G16" sqref="G16:K1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367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97" t="s">
        <v>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99" t="s">
        <v>7</v>
      </c>
      <c r="H8" s="399"/>
      <c r="I8" s="399"/>
      <c r="J8" s="399"/>
      <c r="K8" s="39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96" t="s">
        <v>369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00" t="s">
        <v>368</v>
      </c>
      <c r="H10" s="400"/>
      <c r="I10" s="400"/>
      <c r="J10" s="400"/>
      <c r="K10" s="400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01" t="s">
        <v>8</v>
      </c>
      <c r="H11" s="401"/>
      <c r="I11" s="401"/>
      <c r="J11" s="401"/>
      <c r="K11" s="40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96" t="s">
        <v>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00" t="s">
        <v>442</v>
      </c>
      <c r="H15" s="400"/>
      <c r="I15" s="400"/>
      <c r="J15" s="400"/>
      <c r="K15" s="400"/>
    </row>
    <row r="16" spans="1:36" ht="11.25" customHeight="1">
      <c r="G16" s="402" t="s">
        <v>10</v>
      </c>
      <c r="H16" s="402"/>
      <c r="I16" s="402"/>
      <c r="J16" s="402"/>
      <c r="K16" s="402"/>
    </row>
    <row r="17" spans="1:19" ht="15" customHeight="1">
      <c r="B17"/>
      <c r="C17"/>
      <c r="D17"/>
      <c r="E17" s="403" t="s">
        <v>11</v>
      </c>
      <c r="F17" s="403"/>
      <c r="G17" s="403"/>
      <c r="H17" s="403"/>
      <c r="I17" s="403"/>
      <c r="J17" s="403"/>
      <c r="K17" s="403"/>
      <c r="L17"/>
    </row>
    <row r="18" spans="1:19" ht="12" customHeight="1">
      <c r="A18" s="404" t="s">
        <v>12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05" t="s">
        <v>16</v>
      </c>
      <c r="D22" s="406"/>
      <c r="E22" s="406"/>
      <c r="F22" s="406"/>
      <c r="G22" s="406"/>
      <c r="H22" s="406"/>
      <c r="I22" s="406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11" t="s">
        <v>23</v>
      </c>
      <c r="H25" s="411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14" t="s">
        <v>29</v>
      </c>
      <c r="B27" s="415"/>
      <c r="C27" s="415"/>
      <c r="D27" s="415"/>
      <c r="E27" s="415"/>
      <c r="F27" s="415"/>
      <c r="G27" s="418" t="s">
        <v>30</v>
      </c>
      <c r="H27" s="420" t="s">
        <v>31</v>
      </c>
      <c r="I27" s="422" t="s">
        <v>32</v>
      </c>
      <c r="J27" s="423"/>
      <c r="K27" s="424" t="s">
        <v>33</v>
      </c>
      <c r="L27" s="426" t="s">
        <v>34</v>
      </c>
      <c r="M27" s="135"/>
    </row>
    <row r="28" spans="1:19" ht="46.5" customHeight="1">
      <c r="A28" s="416"/>
      <c r="B28" s="417"/>
      <c r="C28" s="417"/>
      <c r="D28" s="417"/>
      <c r="E28" s="417"/>
      <c r="F28" s="417"/>
      <c r="G28" s="419"/>
      <c r="H28" s="421"/>
      <c r="I28" s="32" t="s">
        <v>35</v>
      </c>
      <c r="J28" s="33" t="s">
        <v>36</v>
      </c>
      <c r="K28" s="425"/>
      <c r="L28" s="427"/>
    </row>
    <row r="29" spans="1:19" ht="11.25" customHeight="1">
      <c r="A29" s="407" t="s">
        <v>37</v>
      </c>
      <c r="B29" s="408"/>
      <c r="C29" s="408"/>
      <c r="D29" s="408"/>
      <c r="E29" s="408"/>
      <c r="F29" s="409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SUM(I31+I44+I65+I72+I92)</f>
        <v>5500</v>
      </c>
      <c r="J30" s="44">
        <f>SUM(J31+J44+J65+J72+J92)</f>
        <v>800</v>
      </c>
      <c r="K30" s="44">
        <f>SUM(K31+K44+K65+K72+K92)</f>
        <v>642.27</v>
      </c>
      <c r="L30" s="44">
        <f>SUM(L31+L44+L65+L72+L92)</f>
        <v>642.27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800</v>
      </c>
      <c r="K31" s="64">
        <f t="shared" si="0"/>
        <v>642.27</v>
      </c>
      <c r="L31" s="64">
        <f t="shared" si="0"/>
        <v>642.27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800</v>
      </c>
      <c r="K32" s="44">
        <f t="shared" si="0"/>
        <v>642.27</v>
      </c>
      <c r="L32" s="45">
        <f t="shared" si="0"/>
        <v>642.27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800</v>
      </c>
      <c r="K33" s="53">
        <f t="shared" si="0"/>
        <v>642.27</v>
      </c>
      <c r="L33" s="53">
        <f t="shared" si="0"/>
        <v>642.27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SUM(I35:I43)</f>
        <v>5500</v>
      </c>
      <c r="J34" s="71">
        <f>SUM(J35:J43)</f>
        <v>800</v>
      </c>
      <c r="K34" s="72">
        <f>SUM(K35:K43)</f>
        <v>642.27</v>
      </c>
      <c r="L34" s="72">
        <f>SUM(L35:L43)</f>
        <v>642.27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6</v>
      </c>
      <c r="G36" s="56" t="s">
        <v>359</v>
      </c>
      <c r="H36" s="43">
        <v>22</v>
      </c>
      <c r="I36" s="61">
        <v>200</v>
      </c>
      <c r="J36" s="60">
        <v>0</v>
      </c>
      <c r="K36" s="60">
        <v>0</v>
      </c>
      <c r="L36" s="60">
        <v>0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>
        <v>0</v>
      </c>
      <c r="J37" s="60">
        <v>0</v>
      </c>
      <c r="K37" s="60">
        <v>0</v>
      </c>
      <c r="L37" s="60">
        <v>0</v>
      </c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11</v>
      </c>
      <c r="G38" s="56" t="s">
        <v>51</v>
      </c>
      <c r="H38" s="43">
        <v>25</v>
      </c>
      <c r="I38" s="61">
        <v>100</v>
      </c>
      <c r="J38" s="60">
        <v>0</v>
      </c>
      <c r="K38" s="60">
        <v>0</v>
      </c>
      <c r="L38" s="60">
        <v>0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>
        <v>0</v>
      </c>
      <c r="J39" s="61">
        <v>0</v>
      </c>
      <c r="K39" s="61">
        <v>0</v>
      </c>
      <c r="L39" s="61">
        <v>0</v>
      </c>
      <c r="Q39" s="136"/>
      <c r="R39" s="136"/>
    </row>
    <row r="40" spans="1:19" ht="14.25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20</v>
      </c>
      <c r="G40" s="56" t="s">
        <v>57</v>
      </c>
      <c r="H40" s="43">
        <v>28</v>
      </c>
      <c r="I40" s="61">
        <v>3200</v>
      </c>
      <c r="J40" s="60">
        <v>700</v>
      </c>
      <c r="K40" s="60">
        <v>578.62</v>
      </c>
      <c r="L40" s="60">
        <v>578.62</v>
      </c>
      <c r="Q40" s="136"/>
      <c r="R40" s="136"/>
    </row>
    <row r="41" spans="1:19" ht="27.75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21</v>
      </c>
      <c r="G41" s="56" t="s">
        <v>58</v>
      </c>
      <c r="H41" s="43">
        <v>29</v>
      </c>
      <c r="I41" s="61">
        <v>100</v>
      </c>
      <c r="J41" s="60">
        <v>0</v>
      </c>
      <c r="K41" s="60">
        <v>0</v>
      </c>
      <c r="L41" s="60">
        <v>0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>
        <v>0</v>
      </c>
      <c r="J42" s="60">
        <v>0</v>
      </c>
      <c r="K42" s="60">
        <v>0</v>
      </c>
      <c r="L42" s="60">
        <v>0</v>
      </c>
      <c r="Q42" s="136"/>
      <c r="R42" s="136"/>
    </row>
    <row r="43" spans="1:19" ht="15" customHeight="1">
      <c r="A43" s="58">
        <v>2</v>
      </c>
      <c r="B43" s="54">
        <v>2</v>
      </c>
      <c r="C43" s="55">
        <v>1</v>
      </c>
      <c r="D43" s="55">
        <v>1</v>
      </c>
      <c r="E43" s="55">
        <v>1</v>
      </c>
      <c r="F43" s="57">
        <v>30</v>
      </c>
      <c r="G43" s="56" t="s">
        <v>60</v>
      </c>
      <c r="H43" s="43">
        <v>31</v>
      </c>
      <c r="I43" s="61">
        <v>1900</v>
      </c>
      <c r="J43" s="60">
        <v>100</v>
      </c>
      <c r="K43" s="60">
        <v>63.65</v>
      </c>
      <c r="L43" s="60">
        <v>63.65</v>
      </c>
      <c r="Q43" s="136"/>
      <c r="R43" s="136"/>
    </row>
    <row r="44" spans="1:19" ht="14.25" hidden="1" customHeight="1">
      <c r="A44" s="81">
        <v>2</v>
      </c>
      <c r="B44" s="82">
        <v>3</v>
      </c>
      <c r="C44" s="46"/>
      <c r="D44" s="47"/>
      <c r="E44" s="47"/>
      <c r="F44" s="50"/>
      <c r="G44" s="83" t="s">
        <v>61</v>
      </c>
      <c r="H44" s="43">
        <v>32</v>
      </c>
      <c r="I44" s="64">
        <f>I45</f>
        <v>0</v>
      </c>
      <c r="J44" s="64">
        <f>J45</f>
        <v>0</v>
      </c>
      <c r="K44" s="64">
        <f>K45</f>
        <v>0</v>
      </c>
      <c r="L44" s="64">
        <f>L45</f>
        <v>0</v>
      </c>
    </row>
    <row r="45" spans="1:19" ht="13.5" hidden="1" customHeight="1">
      <c r="A45" s="58">
        <v>2</v>
      </c>
      <c r="B45" s="54">
        <v>3</v>
      </c>
      <c r="C45" s="55">
        <v>1</v>
      </c>
      <c r="D45" s="55"/>
      <c r="E45" s="55"/>
      <c r="F45" s="57"/>
      <c r="G45" s="56" t="s">
        <v>62</v>
      </c>
      <c r="H45" s="43">
        <v>33</v>
      </c>
      <c r="I45" s="44">
        <f>SUM(I46+I51+I56)</f>
        <v>0</v>
      </c>
      <c r="J45" s="84">
        <f>SUM(J46+J51+J56)</f>
        <v>0</v>
      </c>
      <c r="K45" s="45">
        <f>SUM(K46+K51+K56)</f>
        <v>0</v>
      </c>
      <c r="L45" s="44">
        <f>SUM(L46+L51+L56)</f>
        <v>0</v>
      </c>
      <c r="Q45" s="136"/>
      <c r="S45" s="136"/>
    </row>
    <row r="46" spans="1:19" ht="15" hidden="1" customHeight="1">
      <c r="A46" s="58">
        <v>2</v>
      </c>
      <c r="B46" s="54">
        <v>3</v>
      </c>
      <c r="C46" s="55">
        <v>1</v>
      </c>
      <c r="D46" s="55">
        <v>1</v>
      </c>
      <c r="E46" s="55"/>
      <c r="F46" s="57"/>
      <c r="G46" s="56" t="s">
        <v>63</v>
      </c>
      <c r="H46" s="43">
        <v>34</v>
      </c>
      <c r="I46" s="44">
        <f>I47</f>
        <v>0</v>
      </c>
      <c r="J46" s="84">
        <f>J47</f>
        <v>0</v>
      </c>
      <c r="K46" s="45">
        <f>K47</f>
        <v>0</v>
      </c>
      <c r="L46" s="44">
        <f>L47</f>
        <v>0</v>
      </c>
      <c r="Q46" s="136"/>
      <c r="R46" s="136"/>
    </row>
    <row r="47" spans="1:19" ht="13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/>
      <c r="G47" s="56" t="s">
        <v>63</v>
      </c>
      <c r="H47" s="43">
        <v>35</v>
      </c>
      <c r="I47" s="44">
        <f>SUM(I48:I50)</f>
        <v>0</v>
      </c>
      <c r="J47" s="84">
        <f>SUM(J48:J50)</f>
        <v>0</v>
      </c>
      <c r="K47" s="45">
        <f>SUM(K48:K50)</f>
        <v>0</v>
      </c>
      <c r="L47" s="44">
        <f>SUM(L48:L50)</f>
        <v>0</v>
      </c>
      <c r="Q47" s="136"/>
      <c r="R47" s="136"/>
    </row>
    <row r="48" spans="1:19" s="137" customFormat="1" ht="25.5" hidden="1" customHeight="1">
      <c r="A48" s="58">
        <v>2</v>
      </c>
      <c r="B48" s="54">
        <v>3</v>
      </c>
      <c r="C48" s="55">
        <v>1</v>
      </c>
      <c r="D48" s="55">
        <v>1</v>
      </c>
      <c r="E48" s="55">
        <v>1</v>
      </c>
      <c r="F48" s="57">
        <v>1</v>
      </c>
      <c r="G48" s="56" t="s">
        <v>64</v>
      </c>
      <c r="H48" s="43">
        <v>36</v>
      </c>
      <c r="I48" s="61">
        <v>0</v>
      </c>
      <c r="J48" s="61">
        <v>0</v>
      </c>
      <c r="K48" s="61">
        <v>0</v>
      </c>
      <c r="L48" s="61">
        <v>0</v>
      </c>
      <c r="Q48" s="136"/>
      <c r="R48" s="136"/>
    </row>
    <row r="49" spans="1:18" ht="19.5" hidden="1" customHeight="1">
      <c r="A49" s="58">
        <v>2</v>
      </c>
      <c r="B49" s="49">
        <v>3</v>
      </c>
      <c r="C49" s="47">
        <v>1</v>
      </c>
      <c r="D49" s="47">
        <v>1</v>
      </c>
      <c r="E49" s="47">
        <v>1</v>
      </c>
      <c r="F49" s="50">
        <v>2</v>
      </c>
      <c r="G49" s="48" t="s">
        <v>65</v>
      </c>
      <c r="H49" s="43">
        <v>37</v>
      </c>
      <c r="I49" s="59">
        <v>0</v>
      </c>
      <c r="J49" s="59">
        <v>0</v>
      </c>
      <c r="K49" s="59">
        <v>0</v>
      </c>
      <c r="L49" s="59">
        <v>0</v>
      </c>
      <c r="Q49" s="136"/>
      <c r="R49" s="136"/>
    </row>
    <row r="50" spans="1:18" ht="16.5" hidden="1" customHeight="1">
      <c r="A50" s="54">
        <v>2</v>
      </c>
      <c r="B50" s="55">
        <v>3</v>
      </c>
      <c r="C50" s="55">
        <v>1</v>
      </c>
      <c r="D50" s="55">
        <v>1</v>
      </c>
      <c r="E50" s="55">
        <v>1</v>
      </c>
      <c r="F50" s="57">
        <v>3</v>
      </c>
      <c r="G50" s="56" t="s">
        <v>66</v>
      </c>
      <c r="H50" s="43">
        <v>38</v>
      </c>
      <c r="I50" s="61">
        <v>0</v>
      </c>
      <c r="J50" s="61">
        <v>0</v>
      </c>
      <c r="K50" s="61">
        <v>0</v>
      </c>
      <c r="L50" s="61">
        <v>0</v>
      </c>
      <c r="Q50" s="136"/>
      <c r="R50" s="136"/>
    </row>
    <row r="51" spans="1:18" ht="29.25" hidden="1" customHeight="1">
      <c r="A51" s="49">
        <v>2</v>
      </c>
      <c r="B51" s="47">
        <v>3</v>
      </c>
      <c r="C51" s="47">
        <v>1</v>
      </c>
      <c r="D51" s="47">
        <v>2</v>
      </c>
      <c r="E51" s="47"/>
      <c r="F51" s="50"/>
      <c r="G51" s="48" t="s">
        <v>67</v>
      </c>
      <c r="H51" s="43">
        <v>39</v>
      </c>
      <c r="I51" s="64">
        <f>I52</f>
        <v>0</v>
      </c>
      <c r="J51" s="85">
        <f>J52</f>
        <v>0</v>
      </c>
      <c r="K51" s="65">
        <f>K52</f>
        <v>0</v>
      </c>
      <c r="L51" s="65">
        <f>L52</f>
        <v>0</v>
      </c>
      <c r="Q51" s="136"/>
      <c r="R51" s="136"/>
    </row>
    <row r="52" spans="1:18" ht="27" hidden="1" customHeight="1">
      <c r="A52" s="67">
        <v>2</v>
      </c>
      <c r="B52" s="68">
        <v>3</v>
      </c>
      <c r="C52" s="68">
        <v>1</v>
      </c>
      <c r="D52" s="68">
        <v>2</v>
      </c>
      <c r="E52" s="68">
        <v>1</v>
      </c>
      <c r="F52" s="70"/>
      <c r="G52" s="48" t="s">
        <v>67</v>
      </c>
      <c r="H52" s="43">
        <v>40</v>
      </c>
      <c r="I52" s="53">
        <f>SUM(I53:I55)</f>
        <v>0</v>
      </c>
      <c r="J52" s="86">
        <f>SUM(J53:J55)</f>
        <v>0</v>
      </c>
      <c r="K52" s="52">
        <f>SUM(K53:K55)</f>
        <v>0</v>
      </c>
      <c r="L52" s="45">
        <f>SUM(L53:L55)</f>
        <v>0</v>
      </c>
      <c r="Q52" s="136"/>
      <c r="R52" s="136"/>
    </row>
    <row r="53" spans="1:18" s="137" customFormat="1" ht="27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1</v>
      </c>
      <c r="G53" s="58" t="s">
        <v>64</v>
      </c>
      <c r="H53" s="43">
        <v>41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6.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2</v>
      </c>
      <c r="G54" s="58" t="s">
        <v>65</v>
      </c>
      <c r="H54" s="43">
        <v>42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15" hidden="1" customHeight="1">
      <c r="A55" s="54">
        <v>2</v>
      </c>
      <c r="B55" s="55">
        <v>3</v>
      </c>
      <c r="C55" s="55">
        <v>1</v>
      </c>
      <c r="D55" s="55">
        <v>2</v>
      </c>
      <c r="E55" s="55">
        <v>1</v>
      </c>
      <c r="F55" s="57">
        <v>3</v>
      </c>
      <c r="G55" s="58" t="s">
        <v>66</v>
      </c>
      <c r="H55" s="43">
        <v>43</v>
      </c>
      <c r="I55" s="61">
        <v>0</v>
      </c>
      <c r="J55" s="61">
        <v>0</v>
      </c>
      <c r="K55" s="61">
        <v>0</v>
      </c>
      <c r="L55" s="61">
        <v>0</v>
      </c>
      <c r="Q55" s="136"/>
      <c r="R55" s="136"/>
    </row>
    <row r="56" spans="1:18" ht="27.75" hidden="1" customHeight="1">
      <c r="A56" s="54">
        <v>2</v>
      </c>
      <c r="B56" s="55">
        <v>3</v>
      </c>
      <c r="C56" s="55">
        <v>1</v>
      </c>
      <c r="D56" s="55">
        <v>3</v>
      </c>
      <c r="E56" s="55"/>
      <c r="F56" s="57"/>
      <c r="G56" s="58" t="s">
        <v>68</v>
      </c>
      <c r="H56" s="43">
        <v>44</v>
      </c>
      <c r="I56" s="44">
        <f>I57</f>
        <v>0</v>
      </c>
      <c r="J56" s="84">
        <f>J57</f>
        <v>0</v>
      </c>
      <c r="K56" s="45">
        <f>K57</f>
        <v>0</v>
      </c>
      <c r="L56" s="45">
        <f>L57</f>
        <v>0</v>
      </c>
      <c r="Q56" s="136"/>
      <c r="R56" s="136"/>
    </row>
    <row r="57" spans="1:18" ht="26.25" hidden="1" customHeight="1">
      <c r="A57" s="54">
        <v>2</v>
      </c>
      <c r="B57" s="55">
        <v>3</v>
      </c>
      <c r="C57" s="55">
        <v>1</v>
      </c>
      <c r="D57" s="55">
        <v>3</v>
      </c>
      <c r="E57" s="55">
        <v>1</v>
      </c>
      <c r="F57" s="57"/>
      <c r="G57" s="58" t="s">
        <v>69</v>
      </c>
      <c r="H57" s="43">
        <v>45</v>
      </c>
      <c r="I57" s="44">
        <f>SUM(I58:I60)</f>
        <v>0</v>
      </c>
      <c r="J57" s="84">
        <f>SUM(J58:J60)</f>
        <v>0</v>
      </c>
      <c r="K57" s="45">
        <f>SUM(K58:K60)</f>
        <v>0</v>
      </c>
      <c r="L57" s="45">
        <f>SUM(L58:L60)</f>
        <v>0</v>
      </c>
      <c r="Q57" s="136"/>
      <c r="R57" s="136"/>
    </row>
    <row r="58" spans="1:18" ht="15" hidden="1" customHeight="1">
      <c r="A58" s="49">
        <v>2</v>
      </c>
      <c r="B58" s="47">
        <v>3</v>
      </c>
      <c r="C58" s="47">
        <v>1</v>
      </c>
      <c r="D58" s="47">
        <v>3</v>
      </c>
      <c r="E58" s="47">
        <v>1</v>
      </c>
      <c r="F58" s="50">
        <v>1</v>
      </c>
      <c r="G58" s="74" t="s">
        <v>70</v>
      </c>
      <c r="H58" s="43">
        <v>46</v>
      </c>
      <c r="I58" s="59">
        <v>0</v>
      </c>
      <c r="J58" s="59">
        <v>0</v>
      </c>
      <c r="K58" s="59">
        <v>0</v>
      </c>
      <c r="L58" s="59">
        <v>0</v>
      </c>
      <c r="Q58" s="136"/>
      <c r="R58" s="136"/>
    </row>
    <row r="59" spans="1:18" ht="16.5" hidden="1" customHeight="1">
      <c r="A59" s="54">
        <v>2</v>
      </c>
      <c r="B59" s="55">
        <v>3</v>
      </c>
      <c r="C59" s="55">
        <v>1</v>
      </c>
      <c r="D59" s="55">
        <v>3</v>
      </c>
      <c r="E59" s="55">
        <v>1</v>
      </c>
      <c r="F59" s="57">
        <v>2</v>
      </c>
      <c r="G59" s="58" t="s">
        <v>71</v>
      </c>
      <c r="H59" s="43">
        <v>47</v>
      </c>
      <c r="I59" s="61">
        <v>0</v>
      </c>
      <c r="J59" s="61">
        <v>0</v>
      </c>
      <c r="K59" s="61">
        <v>0</v>
      </c>
      <c r="L59" s="61">
        <v>0</v>
      </c>
      <c r="Q59" s="136"/>
      <c r="R59" s="136"/>
    </row>
    <row r="60" spans="1:18" ht="17.25" hidden="1" customHeight="1">
      <c r="A60" s="49">
        <v>2</v>
      </c>
      <c r="B60" s="47">
        <v>3</v>
      </c>
      <c r="C60" s="47">
        <v>1</v>
      </c>
      <c r="D60" s="47">
        <v>3</v>
      </c>
      <c r="E60" s="47">
        <v>1</v>
      </c>
      <c r="F60" s="50">
        <v>3</v>
      </c>
      <c r="G60" s="74" t="s">
        <v>72</v>
      </c>
      <c r="H60" s="43">
        <v>48</v>
      </c>
      <c r="I60" s="59">
        <v>0</v>
      </c>
      <c r="J60" s="59">
        <v>0</v>
      </c>
      <c r="K60" s="59">
        <v>0</v>
      </c>
      <c r="L60" s="59">
        <v>0</v>
      </c>
      <c r="Q60" s="136"/>
      <c r="R60" s="136"/>
    </row>
    <row r="61" spans="1:18" ht="12.75" hidden="1" customHeight="1">
      <c r="A61" s="49">
        <v>2</v>
      </c>
      <c r="B61" s="47">
        <v>3</v>
      </c>
      <c r="C61" s="47">
        <v>2</v>
      </c>
      <c r="D61" s="47"/>
      <c r="E61" s="47"/>
      <c r="F61" s="50"/>
      <c r="G61" s="74" t="s">
        <v>73</v>
      </c>
      <c r="H61" s="43">
        <v>49</v>
      </c>
      <c r="I61" s="44">
        <f t="shared" ref="I61:L62" si="1">I62</f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2" hidden="1" customHeight="1">
      <c r="A62" s="49">
        <v>2</v>
      </c>
      <c r="B62" s="47">
        <v>3</v>
      </c>
      <c r="C62" s="47">
        <v>2</v>
      </c>
      <c r="D62" s="47">
        <v>1</v>
      </c>
      <c r="E62" s="47"/>
      <c r="F62" s="50"/>
      <c r="G62" s="74" t="s">
        <v>73</v>
      </c>
      <c r="H62" s="43">
        <v>50</v>
      </c>
      <c r="I62" s="44">
        <f t="shared" si="1"/>
        <v>0</v>
      </c>
      <c r="J62" s="44">
        <f t="shared" si="1"/>
        <v>0</v>
      </c>
      <c r="K62" s="44">
        <f t="shared" si="1"/>
        <v>0</v>
      </c>
      <c r="L62" s="44">
        <f t="shared" si="1"/>
        <v>0</v>
      </c>
    </row>
    <row r="63" spans="1:18" ht="15.7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/>
      <c r="G63" s="74" t="s">
        <v>73</v>
      </c>
      <c r="H63" s="43">
        <v>51</v>
      </c>
      <c r="I63" s="44">
        <f>SUM(I64)</f>
        <v>0</v>
      </c>
      <c r="J63" s="44">
        <f>SUM(J64)</f>
        <v>0</v>
      </c>
      <c r="K63" s="44">
        <f>SUM(K64)</f>
        <v>0</v>
      </c>
      <c r="L63" s="44">
        <f>SUM(L64)</f>
        <v>0</v>
      </c>
    </row>
    <row r="64" spans="1:18" ht="13.5" hidden="1" customHeight="1">
      <c r="A64" s="49">
        <v>2</v>
      </c>
      <c r="B64" s="47">
        <v>3</v>
      </c>
      <c r="C64" s="47">
        <v>2</v>
      </c>
      <c r="D64" s="47">
        <v>1</v>
      </c>
      <c r="E64" s="47">
        <v>1</v>
      </c>
      <c r="F64" s="50">
        <v>1</v>
      </c>
      <c r="G64" s="74" t="s">
        <v>73</v>
      </c>
      <c r="H64" s="43">
        <v>52</v>
      </c>
      <c r="I64" s="61">
        <v>0</v>
      </c>
      <c r="J64" s="61">
        <v>0</v>
      </c>
      <c r="K64" s="61">
        <v>0</v>
      </c>
      <c r="L64" s="61">
        <v>0</v>
      </c>
    </row>
    <row r="65" spans="1:12" ht="16.5" hidden="1" customHeight="1">
      <c r="A65" s="39">
        <v>2</v>
      </c>
      <c r="B65" s="40">
        <v>4</v>
      </c>
      <c r="C65" s="40"/>
      <c r="D65" s="40"/>
      <c r="E65" s="40"/>
      <c r="F65" s="42"/>
      <c r="G65" s="87" t="s">
        <v>74</v>
      </c>
      <c r="H65" s="43">
        <v>53</v>
      </c>
      <c r="I65" s="44">
        <f t="shared" ref="I65:L67" si="2">I66</f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5.75" hidden="1" customHeight="1">
      <c r="A66" s="54">
        <v>2</v>
      </c>
      <c r="B66" s="55">
        <v>4</v>
      </c>
      <c r="C66" s="55">
        <v>1</v>
      </c>
      <c r="D66" s="55"/>
      <c r="E66" s="55"/>
      <c r="F66" s="57"/>
      <c r="G66" s="58" t="s">
        <v>75</v>
      </c>
      <c r="H66" s="43">
        <v>54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7.25" hidden="1" customHeight="1">
      <c r="A67" s="54">
        <v>2</v>
      </c>
      <c r="B67" s="55">
        <v>4</v>
      </c>
      <c r="C67" s="55">
        <v>1</v>
      </c>
      <c r="D67" s="55">
        <v>1</v>
      </c>
      <c r="E67" s="55"/>
      <c r="F67" s="57"/>
      <c r="G67" s="58" t="s">
        <v>75</v>
      </c>
      <c r="H67" s="43">
        <v>55</v>
      </c>
      <c r="I67" s="44">
        <f t="shared" si="2"/>
        <v>0</v>
      </c>
      <c r="J67" s="84">
        <f t="shared" si="2"/>
        <v>0</v>
      </c>
      <c r="K67" s="45">
        <f t="shared" si="2"/>
        <v>0</v>
      </c>
      <c r="L67" s="45">
        <f t="shared" si="2"/>
        <v>0</v>
      </c>
    </row>
    <row r="68" spans="1:12" ht="18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/>
      <c r="G68" s="58" t="s">
        <v>75</v>
      </c>
      <c r="H68" s="43">
        <v>56</v>
      </c>
      <c r="I68" s="44">
        <f>SUM(I69:I71)</f>
        <v>0</v>
      </c>
      <c r="J68" s="84">
        <f>SUM(J69:J71)</f>
        <v>0</v>
      </c>
      <c r="K68" s="45">
        <f>SUM(K69:K71)</f>
        <v>0</v>
      </c>
      <c r="L68" s="45">
        <f>SUM(L69:L71)</f>
        <v>0</v>
      </c>
    </row>
    <row r="69" spans="1:12" ht="14.25" hidden="1" customHeight="1">
      <c r="A69" s="54">
        <v>2</v>
      </c>
      <c r="B69" s="55">
        <v>4</v>
      </c>
      <c r="C69" s="55">
        <v>1</v>
      </c>
      <c r="D69" s="55">
        <v>1</v>
      </c>
      <c r="E69" s="55">
        <v>1</v>
      </c>
      <c r="F69" s="57">
        <v>1</v>
      </c>
      <c r="G69" s="58" t="s">
        <v>76</v>
      </c>
      <c r="H69" s="43">
        <v>57</v>
      </c>
      <c r="I69" s="61">
        <v>0</v>
      </c>
      <c r="J69" s="61">
        <v>0</v>
      </c>
      <c r="K69" s="61">
        <v>0</v>
      </c>
      <c r="L69" s="61">
        <v>0</v>
      </c>
    </row>
    <row r="70" spans="1:12" ht="13.5" hidden="1" customHeight="1">
      <c r="A70" s="54">
        <v>2</v>
      </c>
      <c r="B70" s="54">
        <v>4</v>
      </c>
      <c r="C70" s="54">
        <v>1</v>
      </c>
      <c r="D70" s="55">
        <v>1</v>
      </c>
      <c r="E70" s="55">
        <v>1</v>
      </c>
      <c r="F70" s="88">
        <v>2</v>
      </c>
      <c r="G70" s="56" t="s">
        <v>77</v>
      </c>
      <c r="H70" s="43">
        <v>58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54">
        <v>2</v>
      </c>
      <c r="B71" s="55">
        <v>4</v>
      </c>
      <c r="C71" s="54">
        <v>1</v>
      </c>
      <c r="D71" s="55">
        <v>1</v>
      </c>
      <c r="E71" s="55">
        <v>1</v>
      </c>
      <c r="F71" s="88">
        <v>3</v>
      </c>
      <c r="G71" s="56" t="s">
        <v>78</v>
      </c>
      <c r="H71" s="43">
        <v>59</v>
      </c>
      <c r="I71" s="61">
        <v>0</v>
      </c>
      <c r="J71" s="61">
        <v>0</v>
      </c>
      <c r="K71" s="61">
        <v>0</v>
      </c>
      <c r="L71" s="61">
        <v>0</v>
      </c>
    </row>
    <row r="72" spans="1:12" ht="14.4" hidden="1" customHeight="1">
      <c r="A72" s="39">
        <v>2</v>
      </c>
      <c r="B72" s="40">
        <v>5</v>
      </c>
      <c r="C72" s="39"/>
      <c r="D72" s="40"/>
      <c r="E72" s="40"/>
      <c r="F72" s="89"/>
      <c r="G72" s="41" t="s">
        <v>79</v>
      </c>
      <c r="H72" s="43">
        <v>60</v>
      </c>
      <c r="I72" s="44">
        <f>SUM(I73+I78+I83)</f>
        <v>0</v>
      </c>
      <c r="J72" s="84">
        <f>SUM(J73+J78+J83)</f>
        <v>0</v>
      </c>
      <c r="K72" s="45">
        <f>SUM(K73+K78+K83)</f>
        <v>0</v>
      </c>
      <c r="L72" s="45">
        <f>SUM(L73+L78+L83)</f>
        <v>0</v>
      </c>
    </row>
    <row r="73" spans="1:12" ht="14.4" hidden="1" customHeight="1">
      <c r="A73" s="49">
        <v>2</v>
      </c>
      <c r="B73" s="47">
        <v>5</v>
      </c>
      <c r="C73" s="49">
        <v>1</v>
      </c>
      <c r="D73" s="47"/>
      <c r="E73" s="47"/>
      <c r="F73" s="90"/>
      <c r="G73" s="48" t="s">
        <v>80</v>
      </c>
      <c r="H73" s="43">
        <v>61</v>
      </c>
      <c r="I73" s="64">
        <f t="shared" ref="I73:L74" si="3">I74</f>
        <v>0</v>
      </c>
      <c r="J73" s="85">
        <f t="shared" si="3"/>
        <v>0</v>
      </c>
      <c r="K73" s="65">
        <f t="shared" si="3"/>
        <v>0</v>
      </c>
      <c r="L73" s="6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/>
      <c r="F74" s="88"/>
      <c r="G74" s="56" t="s">
        <v>80</v>
      </c>
      <c r="H74" s="43">
        <v>62</v>
      </c>
      <c r="I74" s="44">
        <f t="shared" si="3"/>
        <v>0</v>
      </c>
      <c r="J74" s="84">
        <f t="shared" si="3"/>
        <v>0</v>
      </c>
      <c r="K74" s="45">
        <f t="shared" si="3"/>
        <v>0</v>
      </c>
      <c r="L74" s="45">
        <f t="shared" si="3"/>
        <v>0</v>
      </c>
    </row>
    <row r="75" spans="1:12" ht="14.4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/>
      <c r="G75" s="56" t="s">
        <v>80</v>
      </c>
      <c r="H75" s="43">
        <v>63</v>
      </c>
      <c r="I75" s="44">
        <f>SUM(I76:I77)</f>
        <v>0</v>
      </c>
      <c r="J75" s="84">
        <f>SUM(J76:J77)</f>
        <v>0</v>
      </c>
      <c r="K75" s="45">
        <f>SUM(K76:K77)</f>
        <v>0</v>
      </c>
      <c r="L75" s="45">
        <f>SUM(L76:L77)</f>
        <v>0</v>
      </c>
    </row>
    <row r="76" spans="1:12" ht="25.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1</v>
      </c>
      <c r="G76" s="56" t="s">
        <v>81</v>
      </c>
      <c r="H76" s="43">
        <v>64</v>
      </c>
      <c r="I76" s="61">
        <v>0</v>
      </c>
      <c r="J76" s="61">
        <v>0</v>
      </c>
      <c r="K76" s="61">
        <v>0</v>
      </c>
      <c r="L76" s="61">
        <v>0</v>
      </c>
    </row>
    <row r="77" spans="1:12" ht="15.75" hidden="1" customHeight="1">
      <c r="A77" s="54">
        <v>2</v>
      </c>
      <c r="B77" s="55">
        <v>5</v>
      </c>
      <c r="C77" s="54">
        <v>1</v>
      </c>
      <c r="D77" s="55">
        <v>1</v>
      </c>
      <c r="E77" s="55">
        <v>1</v>
      </c>
      <c r="F77" s="88">
        <v>2</v>
      </c>
      <c r="G77" s="56" t="s">
        <v>82</v>
      </c>
      <c r="H77" s="43">
        <v>65</v>
      </c>
      <c r="I77" s="61">
        <v>0</v>
      </c>
      <c r="J77" s="61">
        <v>0</v>
      </c>
      <c r="K77" s="61">
        <v>0</v>
      </c>
      <c r="L77" s="61">
        <v>0</v>
      </c>
    </row>
    <row r="78" spans="1:12" ht="12" hidden="1" customHeight="1">
      <c r="A78" s="54">
        <v>2</v>
      </c>
      <c r="B78" s="55">
        <v>5</v>
      </c>
      <c r="C78" s="54">
        <v>2</v>
      </c>
      <c r="D78" s="55"/>
      <c r="E78" s="55"/>
      <c r="F78" s="88"/>
      <c r="G78" s="56" t="s">
        <v>83</v>
      </c>
      <c r="H78" s="43">
        <v>66</v>
      </c>
      <c r="I78" s="44">
        <f t="shared" ref="I78:L79" si="4">I79</f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.75" hidden="1" customHeight="1">
      <c r="A79" s="58">
        <v>2</v>
      </c>
      <c r="B79" s="54">
        <v>5</v>
      </c>
      <c r="C79" s="55">
        <v>2</v>
      </c>
      <c r="D79" s="56">
        <v>1</v>
      </c>
      <c r="E79" s="54"/>
      <c r="F79" s="88"/>
      <c r="G79" s="56" t="s">
        <v>83</v>
      </c>
      <c r="H79" s="43">
        <v>67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4">
        <f t="shared" si="4"/>
        <v>0</v>
      </c>
    </row>
    <row r="80" spans="1:12" ht="1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/>
      <c r="G80" s="56" t="s">
        <v>83</v>
      </c>
      <c r="H80" s="43">
        <v>68</v>
      </c>
      <c r="I80" s="44">
        <f>SUM(I81:I82)</f>
        <v>0</v>
      </c>
      <c r="J80" s="84">
        <f>SUM(J81:J82)</f>
        <v>0</v>
      </c>
      <c r="K80" s="45">
        <f>SUM(K81:K82)</f>
        <v>0</v>
      </c>
      <c r="L80" s="44">
        <f>SUM(L81:L82)</f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1</v>
      </c>
      <c r="G81" s="56" t="s">
        <v>84</v>
      </c>
      <c r="H81" s="43">
        <v>69</v>
      </c>
      <c r="I81" s="61">
        <v>0</v>
      </c>
      <c r="J81" s="61">
        <v>0</v>
      </c>
      <c r="K81" s="61">
        <v>0</v>
      </c>
      <c r="L81" s="61">
        <v>0</v>
      </c>
    </row>
    <row r="82" spans="1:12" ht="25.5" hidden="1" customHeight="1">
      <c r="A82" s="58">
        <v>2</v>
      </c>
      <c r="B82" s="54">
        <v>5</v>
      </c>
      <c r="C82" s="55">
        <v>2</v>
      </c>
      <c r="D82" s="56">
        <v>1</v>
      </c>
      <c r="E82" s="54">
        <v>1</v>
      </c>
      <c r="F82" s="88">
        <v>2</v>
      </c>
      <c r="G82" s="56" t="s">
        <v>85</v>
      </c>
      <c r="H82" s="43">
        <v>70</v>
      </c>
      <c r="I82" s="61">
        <v>0</v>
      </c>
      <c r="J82" s="61">
        <v>0</v>
      </c>
      <c r="K82" s="61">
        <v>0</v>
      </c>
      <c r="L82" s="61">
        <v>0</v>
      </c>
    </row>
    <row r="83" spans="1:12" ht="28.5" hidden="1" customHeight="1">
      <c r="A83" s="58">
        <v>2</v>
      </c>
      <c r="B83" s="54">
        <v>5</v>
      </c>
      <c r="C83" s="55">
        <v>3</v>
      </c>
      <c r="D83" s="56"/>
      <c r="E83" s="54"/>
      <c r="F83" s="88"/>
      <c r="G83" s="56" t="s">
        <v>86</v>
      </c>
      <c r="H83" s="43">
        <v>71</v>
      </c>
      <c r="I83" s="44">
        <f t="shared" ref="I83:L84" si="5">I84</f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27" hidden="1" customHeight="1">
      <c r="A84" s="58">
        <v>2</v>
      </c>
      <c r="B84" s="54">
        <v>5</v>
      </c>
      <c r="C84" s="55">
        <v>3</v>
      </c>
      <c r="D84" s="56">
        <v>1</v>
      </c>
      <c r="E84" s="54"/>
      <c r="F84" s="88"/>
      <c r="G84" s="56" t="s">
        <v>87</v>
      </c>
      <c r="H84" s="43">
        <v>72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4">
        <f t="shared" si="5"/>
        <v>0</v>
      </c>
    </row>
    <row r="85" spans="1:12" ht="30" hidden="1" customHeight="1">
      <c r="A85" s="66">
        <v>2</v>
      </c>
      <c r="B85" s="67">
        <v>5</v>
      </c>
      <c r="C85" s="68">
        <v>3</v>
      </c>
      <c r="D85" s="69">
        <v>1</v>
      </c>
      <c r="E85" s="67">
        <v>1</v>
      </c>
      <c r="F85" s="91"/>
      <c r="G85" s="69" t="s">
        <v>87</v>
      </c>
      <c r="H85" s="43">
        <v>73</v>
      </c>
      <c r="I85" s="53">
        <f>SUM(I86:I87)</f>
        <v>0</v>
      </c>
      <c r="J85" s="86">
        <f>SUM(J86:J87)</f>
        <v>0</v>
      </c>
      <c r="K85" s="52">
        <f>SUM(K86:K87)</f>
        <v>0</v>
      </c>
      <c r="L85" s="53">
        <f>SUM(L86:L87)</f>
        <v>0</v>
      </c>
    </row>
    <row r="86" spans="1:12" ht="26.25" hidden="1" customHeight="1">
      <c r="A86" s="58">
        <v>2</v>
      </c>
      <c r="B86" s="54">
        <v>5</v>
      </c>
      <c r="C86" s="55">
        <v>3</v>
      </c>
      <c r="D86" s="56">
        <v>1</v>
      </c>
      <c r="E86" s="54">
        <v>1</v>
      </c>
      <c r="F86" s="88">
        <v>1</v>
      </c>
      <c r="G86" s="56" t="s">
        <v>87</v>
      </c>
      <c r="H86" s="43">
        <v>74</v>
      </c>
      <c r="I86" s="61">
        <v>0</v>
      </c>
      <c r="J86" s="61">
        <v>0</v>
      </c>
      <c r="K86" s="61">
        <v>0</v>
      </c>
      <c r="L86" s="61">
        <v>0</v>
      </c>
    </row>
    <row r="87" spans="1:12" ht="26.25" hidden="1" customHeight="1">
      <c r="A87" s="66">
        <v>2</v>
      </c>
      <c r="B87" s="67">
        <v>5</v>
      </c>
      <c r="C87" s="68">
        <v>3</v>
      </c>
      <c r="D87" s="69">
        <v>1</v>
      </c>
      <c r="E87" s="67">
        <v>1</v>
      </c>
      <c r="F87" s="91">
        <v>2</v>
      </c>
      <c r="G87" s="69" t="s">
        <v>88</v>
      </c>
      <c r="H87" s="43">
        <v>75</v>
      </c>
      <c r="I87" s="61">
        <v>0</v>
      </c>
      <c r="J87" s="61">
        <v>0</v>
      </c>
      <c r="K87" s="61">
        <v>0</v>
      </c>
      <c r="L87" s="61">
        <v>0</v>
      </c>
    </row>
    <row r="88" spans="1:12" ht="27.75" hidden="1" customHeight="1">
      <c r="A88" s="66">
        <v>2</v>
      </c>
      <c r="B88" s="67">
        <v>5</v>
      </c>
      <c r="C88" s="68">
        <v>3</v>
      </c>
      <c r="D88" s="69">
        <v>2</v>
      </c>
      <c r="E88" s="67"/>
      <c r="F88" s="91"/>
      <c r="G88" s="69" t="s">
        <v>89</v>
      </c>
      <c r="H88" s="43">
        <v>76</v>
      </c>
      <c r="I88" s="53">
        <f>I89</f>
        <v>0</v>
      </c>
      <c r="J88" s="53">
        <f>J89</f>
        <v>0</v>
      </c>
      <c r="K88" s="53">
        <f>K89</f>
        <v>0</v>
      </c>
      <c r="L88" s="53">
        <f>L89</f>
        <v>0</v>
      </c>
    </row>
    <row r="89" spans="1:12" ht="25.5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/>
      <c r="G89" s="69" t="s">
        <v>89</v>
      </c>
      <c r="H89" s="43">
        <v>77</v>
      </c>
      <c r="I89" s="53">
        <f>SUM(I90:I91)</f>
        <v>0</v>
      </c>
      <c r="J89" s="53">
        <f>SUM(J90:J91)</f>
        <v>0</v>
      </c>
      <c r="K89" s="53">
        <f>SUM(K90:K91)</f>
        <v>0</v>
      </c>
      <c r="L89" s="53">
        <f>SUM(L90:L91)</f>
        <v>0</v>
      </c>
    </row>
    <row r="90" spans="1:12" ht="30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1</v>
      </c>
      <c r="G90" s="69" t="s">
        <v>89</v>
      </c>
      <c r="H90" s="43">
        <v>78</v>
      </c>
      <c r="I90" s="61">
        <v>0</v>
      </c>
      <c r="J90" s="61">
        <v>0</v>
      </c>
      <c r="K90" s="61">
        <v>0</v>
      </c>
      <c r="L90" s="61">
        <v>0</v>
      </c>
    </row>
    <row r="91" spans="1:12" ht="18" hidden="1" customHeight="1">
      <c r="A91" s="66">
        <v>2</v>
      </c>
      <c r="B91" s="67">
        <v>5</v>
      </c>
      <c r="C91" s="68">
        <v>3</v>
      </c>
      <c r="D91" s="69">
        <v>2</v>
      </c>
      <c r="E91" s="67">
        <v>1</v>
      </c>
      <c r="F91" s="91">
        <v>2</v>
      </c>
      <c r="G91" s="69" t="s">
        <v>90</v>
      </c>
      <c r="H91" s="43">
        <v>79</v>
      </c>
      <c r="I91" s="61">
        <v>0</v>
      </c>
      <c r="J91" s="61">
        <v>0</v>
      </c>
      <c r="K91" s="61">
        <v>0</v>
      </c>
      <c r="L91" s="61">
        <v>0</v>
      </c>
    </row>
    <row r="92" spans="1:12" ht="16.5" hidden="1" customHeight="1">
      <c r="A92" s="87">
        <v>2</v>
      </c>
      <c r="B92" s="39">
        <v>6</v>
      </c>
      <c r="C92" s="40"/>
      <c r="D92" s="41"/>
      <c r="E92" s="39"/>
      <c r="F92" s="89"/>
      <c r="G92" s="92" t="s">
        <v>91</v>
      </c>
      <c r="H92" s="43">
        <v>80</v>
      </c>
      <c r="I92" s="44">
        <f>SUM(I93+I98+I102+I106+I110)</f>
        <v>0</v>
      </c>
      <c r="J92" s="84">
        <f>SUM(J93+J98+J102+J106+J110)</f>
        <v>0</v>
      </c>
      <c r="K92" s="45">
        <f>SUM(K93+K98+K102+K106+K110)</f>
        <v>0</v>
      </c>
      <c r="L92" s="44">
        <f>SUM(L93+L98+L102+L106+L110)</f>
        <v>0</v>
      </c>
    </row>
    <row r="93" spans="1:12" ht="14.25" hidden="1" customHeight="1">
      <c r="A93" s="66">
        <v>2</v>
      </c>
      <c r="B93" s="67">
        <v>6</v>
      </c>
      <c r="C93" s="68">
        <v>1</v>
      </c>
      <c r="D93" s="69"/>
      <c r="E93" s="67"/>
      <c r="F93" s="91"/>
      <c r="G93" s="69" t="s">
        <v>92</v>
      </c>
      <c r="H93" s="43">
        <v>81</v>
      </c>
      <c r="I93" s="53">
        <f t="shared" ref="I93:L94" si="6">I94</f>
        <v>0</v>
      </c>
      <c r="J93" s="86">
        <f t="shared" si="6"/>
        <v>0</v>
      </c>
      <c r="K93" s="52">
        <f t="shared" si="6"/>
        <v>0</v>
      </c>
      <c r="L93" s="53">
        <f t="shared" si="6"/>
        <v>0</v>
      </c>
    </row>
    <row r="94" spans="1:12" ht="14.25" hidden="1" customHeight="1">
      <c r="A94" s="58">
        <v>2</v>
      </c>
      <c r="B94" s="54">
        <v>6</v>
      </c>
      <c r="C94" s="55">
        <v>1</v>
      </c>
      <c r="D94" s="56">
        <v>1</v>
      </c>
      <c r="E94" s="54"/>
      <c r="F94" s="88"/>
      <c r="G94" s="56" t="s">
        <v>92</v>
      </c>
      <c r="H94" s="43">
        <v>82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4.4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/>
      <c r="G95" s="56" t="s">
        <v>92</v>
      </c>
      <c r="H95" s="43">
        <v>83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13.5" hidden="1" customHeight="1">
      <c r="A96" s="58">
        <v>2</v>
      </c>
      <c r="B96" s="54">
        <v>6</v>
      </c>
      <c r="C96" s="55">
        <v>1</v>
      </c>
      <c r="D96" s="56">
        <v>1</v>
      </c>
      <c r="E96" s="54">
        <v>1</v>
      </c>
      <c r="F96" s="88">
        <v>1</v>
      </c>
      <c r="G96" s="56" t="s">
        <v>93</v>
      </c>
      <c r="H96" s="43">
        <v>84</v>
      </c>
      <c r="I96" s="61">
        <v>0</v>
      </c>
      <c r="J96" s="61">
        <v>0</v>
      </c>
      <c r="K96" s="61">
        <v>0</v>
      </c>
      <c r="L96" s="61">
        <v>0</v>
      </c>
    </row>
    <row r="97" spans="1:12" ht="14.4" hidden="1" customHeight="1">
      <c r="A97" s="74">
        <v>2</v>
      </c>
      <c r="B97" s="49">
        <v>6</v>
      </c>
      <c r="C97" s="47">
        <v>1</v>
      </c>
      <c r="D97" s="48">
        <v>1</v>
      </c>
      <c r="E97" s="49">
        <v>1</v>
      </c>
      <c r="F97" s="90">
        <v>2</v>
      </c>
      <c r="G97" s="48" t="s">
        <v>94</v>
      </c>
      <c r="H97" s="43">
        <v>85</v>
      </c>
      <c r="I97" s="59">
        <v>0</v>
      </c>
      <c r="J97" s="59">
        <v>0</v>
      </c>
      <c r="K97" s="59">
        <v>0</v>
      </c>
      <c r="L97" s="59">
        <v>0</v>
      </c>
    </row>
    <row r="98" spans="1:12" ht="25.5" hidden="1" customHeight="1">
      <c r="A98" s="58">
        <v>2</v>
      </c>
      <c r="B98" s="54">
        <v>6</v>
      </c>
      <c r="C98" s="55">
        <v>2</v>
      </c>
      <c r="D98" s="56"/>
      <c r="E98" s="54"/>
      <c r="F98" s="88"/>
      <c r="G98" s="56" t="s">
        <v>95</v>
      </c>
      <c r="H98" s="43">
        <v>86</v>
      </c>
      <c r="I98" s="44">
        <f t="shared" ref="I98:L100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/>
      <c r="F99" s="88"/>
      <c r="G99" s="56" t="s">
        <v>95</v>
      </c>
      <c r="H99" s="43">
        <v>87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14.2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/>
      <c r="G100" s="56" t="s">
        <v>95</v>
      </c>
      <c r="H100" s="43">
        <v>88</v>
      </c>
      <c r="I100" s="93">
        <f t="shared" si="7"/>
        <v>0</v>
      </c>
      <c r="J100" s="94">
        <f t="shared" si="7"/>
        <v>0</v>
      </c>
      <c r="K100" s="95">
        <f t="shared" si="7"/>
        <v>0</v>
      </c>
      <c r="L100" s="93">
        <f t="shared" si="7"/>
        <v>0</v>
      </c>
    </row>
    <row r="101" spans="1:12" ht="25.5" hidden="1" customHeight="1">
      <c r="A101" s="58">
        <v>2</v>
      </c>
      <c r="B101" s="54">
        <v>6</v>
      </c>
      <c r="C101" s="55">
        <v>2</v>
      </c>
      <c r="D101" s="56">
        <v>1</v>
      </c>
      <c r="E101" s="54">
        <v>1</v>
      </c>
      <c r="F101" s="88">
        <v>1</v>
      </c>
      <c r="G101" s="56" t="s">
        <v>95</v>
      </c>
      <c r="H101" s="43">
        <v>89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74">
        <v>2</v>
      </c>
      <c r="B102" s="49">
        <v>6</v>
      </c>
      <c r="C102" s="47">
        <v>3</v>
      </c>
      <c r="D102" s="48"/>
      <c r="E102" s="49"/>
      <c r="F102" s="90"/>
      <c r="G102" s="48" t="s">
        <v>96</v>
      </c>
      <c r="H102" s="43">
        <v>90</v>
      </c>
      <c r="I102" s="64">
        <f t="shared" ref="I102:L104" si="8">I103</f>
        <v>0</v>
      </c>
      <c r="J102" s="85">
        <f t="shared" si="8"/>
        <v>0</v>
      </c>
      <c r="K102" s="65">
        <f t="shared" si="8"/>
        <v>0</v>
      </c>
      <c r="L102" s="64">
        <f t="shared" si="8"/>
        <v>0</v>
      </c>
    </row>
    <row r="103" spans="1:12" ht="25.5" hidden="1" customHeight="1">
      <c r="A103" s="58">
        <v>2</v>
      </c>
      <c r="B103" s="54">
        <v>6</v>
      </c>
      <c r="C103" s="55">
        <v>3</v>
      </c>
      <c r="D103" s="56">
        <v>1</v>
      </c>
      <c r="E103" s="54"/>
      <c r="F103" s="88"/>
      <c r="G103" s="56" t="s">
        <v>96</v>
      </c>
      <c r="H103" s="43">
        <v>91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6.25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/>
      <c r="G104" s="56" t="s">
        <v>96</v>
      </c>
      <c r="H104" s="43">
        <v>92</v>
      </c>
      <c r="I104" s="44">
        <f t="shared" si="8"/>
        <v>0</v>
      </c>
      <c r="J104" s="84">
        <f t="shared" si="8"/>
        <v>0</v>
      </c>
      <c r="K104" s="45">
        <f t="shared" si="8"/>
        <v>0</v>
      </c>
      <c r="L104" s="44">
        <f t="shared" si="8"/>
        <v>0</v>
      </c>
    </row>
    <row r="105" spans="1:12" ht="27" hidden="1" customHeight="1">
      <c r="A105" s="58">
        <v>2</v>
      </c>
      <c r="B105" s="54">
        <v>6</v>
      </c>
      <c r="C105" s="55">
        <v>3</v>
      </c>
      <c r="D105" s="56">
        <v>1</v>
      </c>
      <c r="E105" s="54">
        <v>1</v>
      </c>
      <c r="F105" s="88">
        <v>1</v>
      </c>
      <c r="G105" s="56" t="s">
        <v>96</v>
      </c>
      <c r="H105" s="43">
        <v>93</v>
      </c>
      <c r="I105" s="61">
        <v>0</v>
      </c>
      <c r="J105" s="61">
        <v>0</v>
      </c>
      <c r="K105" s="61">
        <v>0</v>
      </c>
      <c r="L105" s="61">
        <v>0</v>
      </c>
    </row>
    <row r="106" spans="1:12" ht="25.5" hidden="1" customHeight="1">
      <c r="A106" s="74">
        <v>2</v>
      </c>
      <c r="B106" s="49">
        <v>6</v>
      </c>
      <c r="C106" s="47">
        <v>4</v>
      </c>
      <c r="D106" s="48"/>
      <c r="E106" s="49"/>
      <c r="F106" s="90"/>
      <c r="G106" s="48" t="s">
        <v>97</v>
      </c>
      <c r="H106" s="43">
        <v>94</v>
      </c>
      <c r="I106" s="64">
        <f t="shared" ref="I106:L108" si="9">I107</f>
        <v>0</v>
      </c>
      <c r="J106" s="85">
        <f t="shared" si="9"/>
        <v>0</v>
      </c>
      <c r="K106" s="65">
        <f t="shared" si="9"/>
        <v>0</v>
      </c>
      <c r="L106" s="6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/>
      <c r="F107" s="88"/>
      <c r="G107" s="56" t="s">
        <v>97</v>
      </c>
      <c r="H107" s="43">
        <v>95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/>
      <c r="G108" s="56" t="s">
        <v>97</v>
      </c>
      <c r="H108" s="43">
        <v>96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27.75" hidden="1" customHeight="1">
      <c r="A109" s="58">
        <v>2</v>
      </c>
      <c r="B109" s="54">
        <v>6</v>
      </c>
      <c r="C109" s="55">
        <v>4</v>
      </c>
      <c r="D109" s="56">
        <v>1</v>
      </c>
      <c r="E109" s="54">
        <v>1</v>
      </c>
      <c r="F109" s="88">
        <v>1</v>
      </c>
      <c r="G109" s="56" t="s">
        <v>97</v>
      </c>
      <c r="H109" s="43">
        <v>97</v>
      </c>
      <c r="I109" s="61">
        <v>0</v>
      </c>
      <c r="J109" s="61">
        <v>0</v>
      </c>
      <c r="K109" s="61">
        <v>0</v>
      </c>
      <c r="L109" s="61">
        <v>0</v>
      </c>
    </row>
    <row r="110" spans="1:12" ht="27" hidden="1" customHeight="1">
      <c r="A110" s="66">
        <v>2</v>
      </c>
      <c r="B110" s="75">
        <v>6</v>
      </c>
      <c r="C110" s="76">
        <v>5</v>
      </c>
      <c r="D110" s="78"/>
      <c r="E110" s="75"/>
      <c r="F110" s="96"/>
      <c r="G110" s="78" t="s">
        <v>98</v>
      </c>
      <c r="H110" s="43">
        <v>98</v>
      </c>
      <c r="I110" s="71">
        <f t="shared" ref="I110:L112" si="10">I111</f>
        <v>0</v>
      </c>
      <c r="J110" s="97">
        <f t="shared" si="10"/>
        <v>0</v>
      </c>
      <c r="K110" s="72">
        <f t="shared" si="10"/>
        <v>0</v>
      </c>
      <c r="L110" s="71">
        <f t="shared" si="10"/>
        <v>0</v>
      </c>
    </row>
    <row r="111" spans="1:12" ht="29.25" hidden="1" customHeight="1">
      <c r="A111" s="58">
        <v>2</v>
      </c>
      <c r="B111" s="54">
        <v>6</v>
      </c>
      <c r="C111" s="55">
        <v>5</v>
      </c>
      <c r="D111" s="56">
        <v>1</v>
      </c>
      <c r="E111" s="54"/>
      <c r="F111" s="88"/>
      <c r="G111" s="78" t="s">
        <v>99</v>
      </c>
      <c r="H111" s="43">
        <v>99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5.5" hidden="1" customHeight="1">
      <c r="A112" s="58">
        <v>2</v>
      </c>
      <c r="B112" s="54">
        <v>6</v>
      </c>
      <c r="C112" s="55">
        <v>5</v>
      </c>
      <c r="D112" s="56">
        <v>1</v>
      </c>
      <c r="E112" s="54">
        <v>1</v>
      </c>
      <c r="F112" s="88"/>
      <c r="G112" s="78" t="s">
        <v>98</v>
      </c>
      <c r="H112" s="43">
        <v>100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6" ht="27.75" hidden="1" customHeight="1">
      <c r="A113" s="54">
        <v>2</v>
      </c>
      <c r="B113" s="55">
        <v>6</v>
      </c>
      <c r="C113" s="54">
        <v>5</v>
      </c>
      <c r="D113" s="54">
        <v>1</v>
      </c>
      <c r="E113" s="56">
        <v>1</v>
      </c>
      <c r="F113" s="88">
        <v>1</v>
      </c>
      <c r="G113" s="78" t="s">
        <v>100</v>
      </c>
      <c r="H113" s="43">
        <v>101</v>
      </c>
      <c r="I113" s="61">
        <v>0</v>
      </c>
      <c r="J113" s="61">
        <v>0</v>
      </c>
      <c r="K113" s="61">
        <v>0</v>
      </c>
      <c r="L113" s="61">
        <v>0</v>
      </c>
    </row>
    <row r="114" spans="1:16" ht="26.25" hidden="1" customHeight="1">
      <c r="A114" s="67">
        <v>3</v>
      </c>
      <c r="B114" s="68">
        <v>1</v>
      </c>
      <c r="C114" s="68">
        <v>2</v>
      </c>
      <c r="D114" s="68"/>
      <c r="E114" s="68"/>
      <c r="F114" s="70"/>
      <c r="G114" s="69" t="s">
        <v>138</v>
      </c>
      <c r="H114" s="43">
        <v>171</v>
      </c>
      <c r="I114" s="44">
        <f t="shared" ref="I114:L115" si="11">I115</f>
        <v>0</v>
      </c>
      <c r="J114" s="86">
        <f t="shared" si="11"/>
        <v>0</v>
      </c>
      <c r="K114" s="52">
        <f t="shared" si="11"/>
        <v>0</v>
      </c>
      <c r="L114" s="53">
        <f t="shared" si="11"/>
        <v>0</v>
      </c>
    </row>
    <row r="115" spans="1:16" ht="25.5" hidden="1" customHeight="1">
      <c r="A115" s="54">
        <v>3</v>
      </c>
      <c r="B115" s="55">
        <v>1</v>
      </c>
      <c r="C115" s="55">
        <v>2</v>
      </c>
      <c r="D115" s="55">
        <v>1</v>
      </c>
      <c r="E115" s="55"/>
      <c r="F115" s="57"/>
      <c r="G115" s="69" t="s">
        <v>138</v>
      </c>
      <c r="H115" s="43">
        <v>172</v>
      </c>
      <c r="I115" s="6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6" ht="26.25" hidden="1" customHeight="1">
      <c r="A116" s="49">
        <v>3</v>
      </c>
      <c r="B116" s="47">
        <v>1</v>
      </c>
      <c r="C116" s="47">
        <v>2</v>
      </c>
      <c r="D116" s="47">
        <v>1</v>
      </c>
      <c r="E116" s="47">
        <v>1</v>
      </c>
      <c r="F116" s="50"/>
      <c r="G116" s="69" t="s">
        <v>138</v>
      </c>
      <c r="H116" s="43">
        <v>173</v>
      </c>
      <c r="I116" s="44">
        <f>SUM(I117:I120)</f>
        <v>0</v>
      </c>
      <c r="J116" s="85">
        <f>SUM(J117:J120)</f>
        <v>0</v>
      </c>
      <c r="K116" s="65">
        <f>SUM(K117:K120)</f>
        <v>0</v>
      </c>
      <c r="L116" s="64">
        <f>SUM(L117:L120)</f>
        <v>0</v>
      </c>
    </row>
    <row r="117" spans="1:16" ht="41.25" hidden="1" customHeight="1">
      <c r="A117" s="54">
        <v>3</v>
      </c>
      <c r="B117" s="55">
        <v>1</v>
      </c>
      <c r="C117" s="55">
        <v>2</v>
      </c>
      <c r="D117" s="55">
        <v>1</v>
      </c>
      <c r="E117" s="55">
        <v>1</v>
      </c>
      <c r="F117" s="57">
        <v>2</v>
      </c>
      <c r="G117" s="56" t="s">
        <v>139</v>
      </c>
      <c r="H117" s="43">
        <v>174</v>
      </c>
      <c r="I117" s="61">
        <v>0</v>
      </c>
      <c r="J117" s="61">
        <v>0</v>
      </c>
      <c r="K117" s="61">
        <v>0</v>
      </c>
      <c r="L117" s="61">
        <v>0</v>
      </c>
    </row>
    <row r="118" spans="1:16" ht="14.2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3</v>
      </c>
      <c r="G118" s="56" t="s">
        <v>140</v>
      </c>
      <c r="H118" s="43">
        <v>175</v>
      </c>
      <c r="I118" s="61">
        <v>0</v>
      </c>
      <c r="J118" s="61">
        <v>0</v>
      </c>
      <c r="K118" s="61">
        <v>0</v>
      </c>
      <c r="L118" s="61">
        <v>0</v>
      </c>
    </row>
    <row r="119" spans="1:16" ht="18.75" hidden="1" customHeight="1">
      <c r="A119" s="54">
        <v>3</v>
      </c>
      <c r="B119" s="55">
        <v>1</v>
      </c>
      <c r="C119" s="55">
        <v>2</v>
      </c>
      <c r="D119" s="54">
        <v>1</v>
      </c>
      <c r="E119" s="55">
        <v>1</v>
      </c>
      <c r="F119" s="57">
        <v>4</v>
      </c>
      <c r="G119" s="56" t="s">
        <v>141</v>
      </c>
      <c r="H119" s="43">
        <v>176</v>
      </c>
      <c r="I119" s="61">
        <v>0</v>
      </c>
      <c r="J119" s="61">
        <v>0</v>
      </c>
      <c r="K119" s="61">
        <v>0</v>
      </c>
      <c r="L119" s="61">
        <v>0</v>
      </c>
    </row>
    <row r="120" spans="1:16" ht="17.25" hidden="1" customHeight="1">
      <c r="A120" s="67">
        <v>3</v>
      </c>
      <c r="B120" s="76">
        <v>1</v>
      </c>
      <c r="C120" s="76">
        <v>2</v>
      </c>
      <c r="D120" s="75">
        <v>1</v>
      </c>
      <c r="E120" s="76">
        <v>1</v>
      </c>
      <c r="F120" s="77">
        <v>5</v>
      </c>
      <c r="G120" s="78" t="s">
        <v>142</v>
      </c>
      <c r="H120" s="43">
        <v>177</v>
      </c>
      <c r="I120" s="61">
        <v>0</v>
      </c>
      <c r="J120" s="61">
        <v>0</v>
      </c>
      <c r="K120" s="61">
        <v>0</v>
      </c>
      <c r="L120" s="104">
        <v>0</v>
      </c>
    </row>
    <row r="121" spans="1:16" ht="15" hidden="1" customHeight="1">
      <c r="A121" s="54">
        <v>3</v>
      </c>
      <c r="B121" s="55">
        <v>1</v>
      </c>
      <c r="C121" s="55">
        <v>3</v>
      </c>
      <c r="D121" s="54"/>
      <c r="E121" s="55"/>
      <c r="F121" s="57"/>
      <c r="G121" s="56" t="s">
        <v>143</v>
      </c>
      <c r="H121" s="43">
        <v>178</v>
      </c>
      <c r="I121" s="44">
        <f>SUM(I122+I125)</f>
        <v>0</v>
      </c>
      <c r="J121" s="84">
        <f>SUM(J122+J125)</f>
        <v>0</v>
      </c>
      <c r="K121" s="45">
        <f>SUM(K122+K125)</f>
        <v>0</v>
      </c>
      <c r="L121" s="44">
        <f>SUM(L122+L125)</f>
        <v>0</v>
      </c>
    </row>
    <row r="122" spans="1:16" ht="27.75" hidden="1" customHeight="1">
      <c r="A122" s="49">
        <v>3</v>
      </c>
      <c r="B122" s="47">
        <v>1</v>
      </c>
      <c r="C122" s="47">
        <v>3</v>
      </c>
      <c r="D122" s="49">
        <v>1</v>
      </c>
      <c r="E122" s="54"/>
      <c r="F122" s="50"/>
      <c r="G122" s="48" t="s">
        <v>144</v>
      </c>
      <c r="H122" s="43">
        <v>179</v>
      </c>
      <c r="I122" s="64">
        <f t="shared" ref="I122:L123" si="12">I123</f>
        <v>0</v>
      </c>
      <c r="J122" s="85">
        <f t="shared" si="12"/>
        <v>0</v>
      </c>
      <c r="K122" s="65">
        <f t="shared" si="12"/>
        <v>0</v>
      </c>
      <c r="L122" s="64">
        <f t="shared" si="12"/>
        <v>0</v>
      </c>
    </row>
    <row r="123" spans="1:16" ht="30.75" hidden="1" customHeight="1">
      <c r="A123" s="54">
        <v>3</v>
      </c>
      <c r="B123" s="55">
        <v>1</v>
      </c>
      <c r="C123" s="55">
        <v>3</v>
      </c>
      <c r="D123" s="54">
        <v>1</v>
      </c>
      <c r="E123" s="54">
        <v>1</v>
      </c>
      <c r="F123" s="57"/>
      <c r="G123" s="48" t="s">
        <v>144</v>
      </c>
      <c r="H123" s="43">
        <v>180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6" ht="27.75" hidden="1" customHeight="1">
      <c r="A124" s="54">
        <v>3</v>
      </c>
      <c r="B124" s="56">
        <v>1</v>
      </c>
      <c r="C124" s="54">
        <v>3</v>
      </c>
      <c r="D124" s="55">
        <v>1</v>
      </c>
      <c r="E124" s="55">
        <v>1</v>
      </c>
      <c r="F124" s="57">
        <v>1</v>
      </c>
      <c r="G124" s="48" t="s">
        <v>144</v>
      </c>
      <c r="H124" s="43">
        <v>181</v>
      </c>
      <c r="I124" s="104">
        <v>0</v>
      </c>
      <c r="J124" s="104">
        <v>0</v>
      </c>
      <c r="K124" s="104">
        <v>0</v>
      </c>
      <c r="L124" s="104">
        <v>0</v>
      </c>
    </row>
    <row r="125" spans="1:16" ht="15" hidden="1" customHeight="1">
      <c r="A125" s="54">
        <v>3</v>
      </c>
      <c r="B125" s="56">
        <v>1</v>
      </c>
      <c r="C125" s="54">
        <v>3</v>
      </c>
      <c r="D125" s="55">
        <v>2</v>
      </c>
      <c r="E125" s="55"/>
      <c r="F125" s="57"/>
      <c r="G125" s="56" t="s">
        <v>145</v>
      </c>
      <c r="H125" s="43">
        <v>182</v>
      </c>
      <c r="I125" s="44">
        <f>I126</f>
        <v>0</v>
      </c>
      <c r="J125" s="84">
        <f>J126</f>
        <v>0</v>
      </c>
      <c r="K125" s="45">
        <f>K126</f>
        <v>0</v>
      </c>
      <c r="L125" s="44">
        <f>L126</f>
        <v>0</v>
      </c>
    </row>
    <row r="126" spans="1:16" ht="15.75" hidden="1" customHeight="1">
      <c r="A126" s="49">
        <v>3</v>
      </c>
      <c r="B126" s="48">
        <v>1</v>
      </c>
      <c r="C126" s="49">
        <v>3</v>
      </c>
      <c r="D126" s="47">
        <v>2</v>
      </c>
      <c r="E126" s="47">
        <v>1</v>
      </c>
      <c r="F126" s="50"/>
      <c r="G126" s="56" t="s">
        <v>145</v>
      </c>
      <c r="H126" s="43">
        <v>183</v>
      </c>
      <c r="I126" s="44">
        <f>SUM(I127:I132)</f>
        <v>0</v>
      </c>
      <c r="J126" s="44">
        <f>SUM(J127:J132)</f>
        <v>0</v>
      </c>
      <c r="K126" s="44">
        <f>SUM(K127:K132)</f>
        <v>0</v>
      </c>
      <c r="L126" s="44">
        <f>SUM(L127:L132)</f>
        <v>0</v>
      </c>
      <c r="M126" s="138"/>
      <c r="N126" s="138"/>
      <c r="O126" s="138"/>
      <c r="P126" s="138"/>
    </row>
    <row r="127" spans="1:16" ht="1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1</v>
      </c>
      <c r="G127" s="56" t="s">
        <v>146</v>
      </c>
      <c r="H127" s="43">
        <v>184</v>
      </c>
      <c r="I127" s="61">
        <v>0</v>
      </c>
      <c r="J127" s="61">
        <v>0</v>
      </c>
      <c r="K127" s="61">
        <v>0</v>
      </c>
      <c r="L127" s="104">
        <v>0</v>
      </c>
    </row>
    <row r="128" spans="1:16" ht="26.2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2</v>
      </c>
      <c r="G128" s="56" t="s">
        <v>147</v>
      </c>
      <c r="H128" s="43">
        <v>185</v>
      </c>
      <c r="I128" s="61">
        <v>0</v>
      </c>
      <c r="J128" s="61">
        <v>0</v>
      </c>
      <c r="K128" s="61">
        <v>0</v>
      </c>
      <c r="L128" s="61">
        <v>0</v>
      </c>
    </row>
    <row r="129" spans="1:12" ht="16.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3</v>
      </c>
      <c r="G129" s="56" t="s">
        <v>148</v>
      </c>
      <c r="H129" s="43">
        <v>186</v>
      </c>
      <c r="I129" s="61">
        <v>0</v>
      </c>
      <c r="J129" s="61">
        <v>0</v>
      </c>
      <c r="K129" s="61">
        <v>0</v>
      </c>
      <c r="L129" s="61">
        <v>0</v>
      </c>
    </row>
    <row r="130" spans="1:12" ht="27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4</v>
      </c>
      <c r="G130" s="56" t="s">
        <v>149</v>
      </c>
      <c r="H130" s="43">
        <v>187</v>
      </c>
      <c r="I130" s="61">
        <v>0</v>
      </c>
      <c r="J130" s="61">
        <v>0</v>
      </c>
      <c r="K130" s="61">
        <v>0</v>
      </c>
      <c r="L130" s="104">
        <v>0</v>
      </c>
    </row>
    <row r="131" spans="1:12" ht="15.7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5</v>
      </c>
      <c r="G131" s="48" t="s">
        <v>150</v>
      </c>
      <c r="H131" s="43">
        <v>188</v>
      </c>
      <c r="I131" s="61">
        <v>0</v>
      </c>
      <c r="J131" s="61">
        <v>0</v>
      </c>
      <c r="K131" s="61">
        <v>0</v>
      </c>
      <c r="L131" s="61">
        <v>0</v>
      </c>
    </row>
    <row r="132" spans="1:12" ht="13.5" hidden="1" customHeight="1">
      <c r="A132" s="54">
        <v>3</v>
      </c>
      <c r="B132" s="56">
        <v>1</v>
      </c>
      <c r="C132" s="54">
        <v>3</v>
      </c>
      <c r="D132" s="55">
        <v>2</v>
      </c>
      <c r="E132" s="55">
        <v>1</v>
      </c>
      <c r="F132" s="57">
        <v>6</v>
      </c>
      <c r="G132" s="48" t="s">
        <v>145</v>
      </c>
      <c r="H132" s="43">
        <v>189</v>
      </c>
      <c r="I132" s="61">
        <v>0</v>
      </c>
      <c r="J132" s="61">
        <v>0</v>
      </c>
      <c r="K132" s="61">
        <v>0</v>
      </c>
      <c r="L132" s="104">
        <v>0</v>
      </c>
    </row>
    <row r="133" spans="1:12" ht="27" hidden="1" customHeight="1">
      <c r="A133" s="49">
        <v>3</v>
      </c>
      <c r="B133" s="47">
        <v>1</v>
      </c>
      <c r="C133" s="47">
        <v>4</v>
      </c>
      <c r="D133" s="47"/>
      <c r="E133" s="47"/>
      <c r="F133" s="50"/>
      <c r="G133" s="48" t="s">
        <v>151</v>
      </c>
      <c r="H133" s="43">
        <v>190</v>
      </c>
      <c r="I133" s="64">
        <f t="shared" ref="I133:L135" si="13">I134</f>
        <v>0</v>
      </c>
      <c r="J133" s="85">
        <f t="shared" si="13"/>
        <v>0</v>
      </c>
      <c r="K133" s="65">
        <f t="shared" si="13"/>
        <v>0</v>
      </c>
      <c r="L133" s="65">
        <f t="shared" si="13"/>
        <v>0</v>
      </c>
    </row>
    <row r="134" spans="1:12" ht="27" hidden="1" customHeight="1">
      <c r="A134" s="67">
        <v>3</v>
      </c>
      <c r="B134" s="76">
        <v>1</v>
      </c>
      <c r="C134" s="76">
        <v>4</v>
      </c>
      <c r="D134" s="76">
        <v>1</v>
      </c>
      <c r="E134" s="76"/>
      <c r="F134" s="77"/>
      <c r="G134" s="48" t="s">
        <v>151</v>
      </c>
      <c r="H134" s="43">
        <v>191</v>
      </c>
      <c r="I134" s="71">
        <f t="shared" si="13"/>
        <v>0</v>
      </c>
      <c r="J134" s="97">
        <f t="shared" si="13"/>
        <v>0</v>
      </c>
      <c r="K134" s="72">
        <f t="shared" si="13"/>
        <v>0</v>
      </c>
      <c r="L134" s="72">
        <f t="shared" si="13"/>
        <v>0</v>
      </c>
    </row>
    <row r="135" spans="1:12" ht="27.75" hidden="1" customHeight="1">
      <c r="A135" s="54">
        <v>3</v>
      </c>
      <c r="B135" s="55">
        <v>1</v>
      </c>
      <c r="C135" s="55">
        <v>4</v>
      </c>
      <c r="D135" s="55">
        <v>1</v>
      </c>
      <c r="E135" s="55">
        <v>1</v>
      </c>
      <c r="F135" s="57"/>
      <c r="G135" s="48" t="s">
        <v>152</v>
      </c>
      <c r="H135" s="43">
        <v>192</v>
      </c>
      <c r="I135" s="44">
        <f t="shared" si="13"/>
        <v>0</v>
      </c>
      <c r="J135" s="84">
        <f t="shared" si="13"/>
        <v>0</v>
      </c>
      <c r="K135" s="45">
        <f t="shared" si="13"/>
        <v>0</v>
      </c>
      <c r="L135" s="45">
        <f t="shared" si="13"/>
        <v>0</v>
      </c>
    </row>
    <row r="136" spans="1:12" ht="27" hidden="1" customHeight="1">
      <c r="A136" s="58">
        <v>3</v>
      </c>
      <c r="B136" s="54">
        <v>1</v>
      </c>
      <c r="C136" s="55">
        <v>4</v>
      </c>
      <c r="D136" s="55">
        <v>1</v>
      </c>
      <c r="E136" s="55">
        <v>1</v>
      </c>
      <c r="F136" s="57">
        <v>1</v>
      </c>
      <c r="G136" s="48" t="s">
        <v>152</v>
      </c>
      <c r="H136" s="43">
        <v>193</v>
      </c>
      <c r="I136" s="61">
        <v>0</v>
      </c>
      <c r="J136" s="61">
        <v>0</v>
      </c>
      <c r="K136" s="61">
        <v>0</v>
      </c>
      <c r="L136" s="61">
        <v>0</v>
      </c>
    </row>
    <row r="137" spans="1:12" ht="26.25" hidden="1" customHeight="1">
      <c r="A137" s="58">
        <v>3</v>
      </c>
      <c r="B137" s="55">
        <v>1</v>
      </c>
      <c r="C137" s="55">
        <v>5</v>
      </c>
      <c r="D137" s="55"/>
      <c r="E137" s="55"/>
      <c r="F137" s="57"/>
      <c r="G137" s="56" t="s">
        <v>153</v>
      </c>
      <c r="H137" s="43">
        <v>194</v>
      </c>
      <c r="I137" s="44">
        <f t="shared" ref="I137:L138" si="14">I138</f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30" hidden="1" customHeight="1">
      <c r="A138" s="58">
        <v>3</v>
      </c>
      <c r="B138" s="55">
        <v>1</v>
      </c>
      <c r="C138" s="55">
        <v>5</v>
      </c>
      <c r="D138" s="55">
        <v>1</v>
      </c>
      <c r="E138" s="55"/>
      <c r="F138" s="57"/>
      <c r="G138" s="56" t="s">
        <v>153</v>
      </c>
      <c r="H138" s="43">
        <v>195</v>
      </c>
      <c r="I138" s="44">
        <f t="shared" si="14"/>
        <v>0</v>
      </c>
      <c r="J138" s="44">
        <f t="shared" si="14"/>
        <v>0</v>
      </c>
      <c r="K138" s="44">
        <f t="shared" si="14"/>
        <v>0</v>
      </c>
      <c r="L138" s="44">
        <f t="shared" si="14"/>
        <v>0</v>
      </c>
    </row>
    <row r="139" spans="1:12" ht="27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/>
      <c r="G139" s="56" t="s">
        <v>153</v>
      </c>
      <c r="H139" s="43">
        <v>196</v>
      </c>
      <c r="I139" s="44">
        <f>SUM(I140:I142)</f>
        <v>0</v>
      </c>
      <c r="J139" s="44">
        <f>SUM(J140:J142)</f>
        <v>0</v>
      </c>
      <c r="K139" s="44">
        <f>SUM(K140:K142)</f>
        <v>0</v>
      </c>
      <c r="L139" s="44">
        <f>SUM(L140:L142)</f>
        <v>0</v>
      </c>
    </row>
    <row r="140" spans="1:12" ht="21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1</v>
      </c>
      <c r="G140" s="106" t="s">
        <v>154</v>
      </c>
      <c r="H140" s="43">
        <v>197</v>
      </c>
      <c r="I140" s="61">
        <v>0</v>
      </c>
      <c r="J140" s="61">
        <v>0</v>
      </c>
      <c r="K140" s="61">
        <v>0</v>
      </c>
      <c r="L140" s="61">
        <v>0</v>
      </c>
    </row>
    <row r="141" spans="1:12" ht="25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2</v>
      </c>
      <c r="G141" s="106" t="s">
        <v>155</v>
      </c>
      <c r="H141" s="43">
        <v>198</v>
      </c>
      <c r="I141" s="61">
        <v>0</v>
      </c>
      <c r="J141" s="61">
        <v>0</v>
      </c>
      <c r="K141" s="61">
        <v>0</v>
      </c>
      <c r="L141" s="61">
        <v>0</v>
      </c>
    </row>
    <row r="142" spans="1:12" ht="28.5" hidden="1" customHeight="1">
      <c r="A142" s="58">
        <v>3</v>
      </c>
      <c r="B142" s="55">
        <v>1</v>
      </c>
      <c r="C142" s="55">
        <v>5</v>
      </c>
      <c r="D142" s="55">
        <v>1</v>
      </c>
      <c r="E142" s="55">
        <v>1</v>
      </c>
      <c r="F142" s="57">
        <v>3</v>
      </c>
      <c r="G142" s="106" t="s">
        <v>156</v>
      </c>
      <c r="H142" s="43">
        <v>199</v>
      </c>
      <c r="I142" s="61">
        <v>0</v>
      </c>
      <c r="J142" s="61">
        <v>0</v>
      </c>
      <c r="K142" s="61">
        <v>0</v>
      </c>
      <c r="L142" s="61">
        <v>0</v>
      </c>
    </row>
    <row r="143" spans="1:12" s="1" customFormat="1" ht="41.25" hidden="1" customHeight="1">
      <c r="A143" s="39">
        <v>3</v>
      </c>
      <c r="B143" s="40">
        <v>2</v>
      </c>
      <c r="C143" s="40"/>
      <c r="D143" s="40"/>
      <c r="E143" s="40"/>
      <c r="F143" s="42"/>
      <c r="G143" s="41" t="s">
        <v>157</v>
      </c>
      <c r="H143" s="43">
        <v>200</v>
      </c>
      <c r="I143" s="44">
        <f>SUM(I144+I176)</f>
        <v>0</v>
      </c>
      <c r="J143" s="84">
        <f>SUM(J144+J176)</f>
        <v>0</v>
      </c>
      <c r="K143" s="45">
        <f>SUM(K144+K176)</f>
        <v>0</v>
      </c>
      <c r="L143" s="45">
        <f>SUM(L144+L176)</f>
        <v>0</v>
      </c>
    </row>
    <row r="144" spans="1:12" ht="26.25" hidden="1" customHeight="1">
      <c r="A144" s="67">
        <v>3</v>
      </c>
      <c r="B144" s="75">
        <v>2</v>
      </c>
      <c r="C144" s="76">
        <v>1</v>
      </c>
      <c r="D144" s="76"/>
      <c r="E144" s="76"/>
      <c r="F144" s="77"/>
      <c r="G144" s="78" t="s">
        <v>158</v>
      </c>
      <c r="H144" s="43">
        <v>201</v>
      </c>
      <c r="I144" s="71">
        <f>SUM(I145+I154+I158+I162+I166+I169+I172)</f>
        <v>0</v>
      </c>
      <c r="J144" s="97">
        <f>SUM(J145+J154+J158+J162+J166+J169+J172)</f>
        <v>0</v>
      </c>
      <c r="K144" s="72">
        <f>SUM(K145+K154+K158+K162+K166+K169+K172)</f>
        <v>0</v>
      </c>
      <c r="L144" s="72">
        <f>SUM(L145+L154+L158+L162+L166+L169+L172)</f>
        <v>0</v>
      </c>
    </row>
    <row r="145" spans="1:12" ht="15.75" hidden="1" customHeight="1">
      <c r="A145" s="54">
        <v>3</v>
      </c>
      <c r="B145" s="55">
        <v>2</v>
      </c>
      <c r="C145" s="55">
        <v>1</v>
      </c>
      <c r="D145" s="55">
        <v>1</v>
      </c>
      <c r="E145" s="55"/>
      <c r="F145" s="57"/>
      <c r="G145" s="56" t="s">
        <v>159</v>
      </c>
      <c r="H145" s="43">
        <v>202</v>
      </c>
      <c r="I145" s="71">
        <f>I146</f>
        <v>0</v>
      </c>
      <c r="J145" s="71">
        <f>J146</f>
        <v>0</v>
      </c>
      <c r="K145" s="71">
        <f>K146</f>
        <v>0</v>
      </c>
      <c r="L145" s="71">
        <f>L146</f>
        <v>0</v>
      </c>
    </row>
    <row r="146" spans="1:12" ht="12" hidden="1" customHeight="1">
      <c r="A146" s="54">
        <v>3</v>
      </c>
      <c r="B146" s="54">
        <v>2</v>
      </c>
      <c r="C146" s="55">
        <v>1</v>
      </c>
      <c r="D146" s="55">
        <v>1</v>
      </c>
      <c r="E146" s="55">
        <v>1</v>
      </c>
      <c r="F146" s="57"/>
      <c r="G146" s="56" t="s">
        <v>160</v>
      </c>
      <c r="H146" s="43">
        <v>203</v>
      </c>
      <c r="I146" s="44">
        <f>SUM(I147:I147)</f>
        <v>0</v>
      </c>
      <c r="J146" s="84">
        <f>SUM(J147:J147)</f>
        <v>0</v>
      </c>
      <c r="K146" s="45">
        <f>SUM(K147:K147)</f>
        <v>0</v>
      </c>
      <c r="L146" s="45">
        <f>SUM(L147:L147)</f>
        <v>0</v>
      </c>
    </row>
    <row r="147" spans="1:12" ht="14.25" hidden="1" customHeight="1">
      <c r="A147" s="67">
        <v>3</v>
      </c>
      <c r="B147" s="67">
        <v>2</v>
      </c>
      <c r="C147" s="76">
        <v>1</v>
      </c>
      <c r="D147" s="76">
        <v>1</v>
      </c>
      <c r="E147" s="76">
        <v>1</v>
      </c>
      <c r="F147" s="77">
        <v>1</v>
      </c>
      <c r="G147" s="78" t="s">
        <v>160</v>
      </c>
      <c r="H147" s="43">
        <v>204</v>
      </c>
      <c r="I147" s="61">
        <v>0</v>
      </c>
      <c r="J147" s="61">
        <v>0</v>
      </c>
      <c r="K147" s="61">
        <v>0</v>
      </c>
      <c r="L147" s="61"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/>
      <c r="G148" s="78" t="s">
        <v>161</v>
      </c>
      <c r="H148" s="43">
        <v>205</v>
      </c>
      <c r="I148" s="44">
        <f>SUM(I149:I150)</f>
        <v>0</v>
      </c>
      <c r="J148" s="44">
        <f>SUM(J149:J150)</f>
        <v>0</v>
      </c>
      <c r="K148" s="44">
        <f>SUM(K149:K150)</f>
        <v>0</v>
      </c>
      <c r="L148" s="44">
        <f>SUM(L149:L150)</f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1</v>
      </c>
      <c r="G149" s="78" t="s">
        <v>162</v>
      </c>
      <c r="H149" s="43">
        <v>206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2</v>
      </c>
      <c r="F150" s="77">
        <v>2</v>
      </c>
      <c r="G150" s="78" t="s">
        <v>163</v>
      </c>
      <c r="H150" s="43">
        <v>207</v>
      </c>
      <c r="I150" s="61">
        <v>0</v>
      </c>
      <c r="J150" s="61">
        <v>0</v>
      </c>
      <c r="K150" s="61">
        <v>0</v>
      </c>
      <c r="L150" s="61"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107"/>
      <c r="G151" s="78" t="s">
        <v>164</v>
      </c>
      <c r="H151" s="43">
        <v>208</v>
      </c>
      <c r="I151" s="44">
        <f>SUM(I152:I153)</f>
        <v>0</v>
      </c>
      <c r="J151" s="44">
        <f>SUM(J152:J153)</f>
        <v>0</v>
      </c>
      <c r="K151" s="44">
        <f>SUM(K152:K153)</f>
        <v>0</v>
      </c>
      <c r="L151" s="44">
        <f>SUM(L152:L153)</f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1</v>
      </c>
      <c r="G152" s="78" t="s">
        <v>165</v>
      </c>
      <c r="H152" s="43">
        <v>209</v>
      </c>
      <c r="I152" s="61">
        <v>0</v>
      </c>
      <c r="J152" s="61">
        <v>0</v>
      </c>
      <c r="K152" s="61">
        <v>0</v>
      </c>
      <c r="L152" s="61">
        <v>0</v>
      </c>
    </row>
    <row r="153" spans="1:12" ht="14.25" hidden="1" customHeight="1">
      <c r="A153" s="67">
        <v>3</v>
      </c>
      <c r="B153" s="76">
        <v>2</v>
      </c>
      <c r="C153" s="76">
        <v>1</v>
      </c>
      <c r="D153" s="76">
        <v>1</v>
      </c>
      <c r="E153" s="76">
        <v>3</v>
      </c>
      <c r="F153" s="77">
        <v>2</v>
      </c>
      <c r="G153" s="78" t="s">
        <v>166</v>
      </c>
      <c r="H153" s="43">
        <v>210</v>
      </c>
      <c r="I153" s="61">
        <v>0</v>
      </c>
      <c r="J153" s="61">
        <v>0</v>
      </c>
      <c r="K153" s="61">
        <v>0</v>
      </c>
      <c r="L153" s="61">
        <v>0</v>
      </c>
    </row>
    <row r="154" spans="1:12" ht="27" hidden="1" customHeight="1">
      <c r="A154" s="54">
        <v>3</v>
      </c>
      <c r="B154" s="55">
        <v>2</v>
      </c>
      <c r="C154" s="55">
        <v>1</v>
      </c>
      <c r="D154" s="55">
        <v>2</v>
      </c>
      <c r="E154" s="55"/>
      <c r="F154" s="57"/>
      <c r="G154" s="56" t="s">
        <v>167</v>
      </c>
      <c r="H154" s="43">
        <v>211</v>
      </c>
      <c r="I154" s="44">
        <f>I155</f>
        <v>0</v>
      </c>
      <c r="J154" s="44">
        <f>J155</f>
        <v>0</v>
      </c>
      <c r="K154" s="44">
        <f>K155</f>
        <v>0</v>
      </c>
      <c r="L154" s="44">
        <f>L155</f>
        <v>0</v>
      </c>
    </row>
    <row r="155" spans="1:12" ht="14.25" hidden="1" customHeight="1">
      <c r="A155" s="54">
        <v>3</v>
      </c>
      <c r="B155" s="55">
        <v>2</v>
      </c>
      <c r="C155" s="55">
        <v>1</v>
      </c>
      <c r="D155" s="55">
        <v>2</v>
      </c>
      <c r="E155" s="55">
        <v>1</v>
      </c>
      <c r="F155" s="57"/>
      <c r="G155" s="56" t="s">
        <v>167</v>
      </c>
      <c r="H155" s="43">
        <v>212</v>
      </c>
      <c r="I155" s="44">
        <f>SUM(I156:I157)</f>
        <v>0</v>
      </c>
      <c r="J155" s="84">
        <f>SUM(J156:J157)</f>
        <v>0</v>
      </c>
      <c r="K155" s="45">
        <f>SUM(K156:K157)</f>
        <v>0</v>
      </c>
      <c r="L155" s="45">
        <f>SUM(L156:L157)</f>
        <v>0</v>
      </c>
    </row>
    <row r="156" spans="1:12" ht="27" hidden="1" customHeight="1">
      <c r="A156" s="67">
        <v>3</v>
      </c>
      <c r="B156" s="75">
        <v>2</v>
      </c>
      <c r="C156" s="76">
        <v>1</v>
      </c>
      <c r="D156" s="76">
        <v>2</v>
      </c>
      <c r="E156" s="76">
        <v>1</v>
      </c>
      <c r="F156" s="77">
        <v>1</v>
      </c>
      <c r="G156" s="78" t="s">
        <v>168</v>
      </c>
      <c r="H156" s="43">
        <v>213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1</v>
      </c>
      <c r="D157" s="55">
        <v>2</v>
      </c>
      <c r="E157" s="55">
        <v>1</v>
      </c>
      <c r="F157" s="57">
        <v>2</v>
      </c>
      <c r="G157" s="56" t="s">
        <v>169</v>
      </c>
      <c r="H157" s="43">
        <v>214</v>
      </c>
      <c r="I157" s="61">
        <v>0</v>
      </c>
      <c r="J157" s="61">
        <v>0</v>
      </c>
      <c r="K157" s="61">
        <v>0</v>
      </c>
      <c r="L157" s="61">
        <v>0</v>
      </c>
    </row>
    <row r="158" spans="1:12" ht="26.25" hidden="1" customHeight="1">
      <c r="A158" s="49">
        <v>3</v>
      </c>
      <c r="B158" s="47">
        <v>2</v>
      </c>
      <c r="C158" s="47">
        <v>1</v>
      </c>
      <c r="D158" s="47">
        <v>3</v>
      </c>
      <c r="E158" s="47"/>
      <c r="F158" s="50"/>
      <c r="G158" s="48" t="s">
        <v>170</v>
      </c>
      <c r="H158" s="43">
        <v>215</v>
      </c>
      <c r="I158" s="64">
        <f>I159</f>
        <v>0</v>
      </c>
      <c r="J158" s="85">
        <f>J159</f>
        <v>0</v>
      </c>
      <c r="K158" s="65">
        <f>K159</f>
        <v>0</v>
      </c>
      <c r="L158" s="65">
        <f>L159</f>
        <v>0</v>
      </c>
    </row>
    <row r="159" spans="1:12" ht="29.25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/>
      <c r="G159" s="48" t="s">
        <v>170</v>
      </c>
      <c r="H159" s="43">
        <v>216</v>
      </c>
      <c r="I159" s="44">
        <f>I160+I161</f>
        <v>0</v>
      </c>
      <c r="J159" s="44">
        <f>J160+J161</f>
        <v>0</v>
      </c>
      <c r="K159" s="44">
        <f>K160+K161</f>
        <v>0</v>
      </c>
      <c r="L159" s="44">
        <f>L160+L161</f>
        <v>0</v>
      </c>
    </row>
    <row r="160" spans="1:12" ht="30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1</v>
      </c>
      <c r="G160" s="56" t="s">
        <v>171</v>
      </c>
      <c r="H160" s="43">
        <v>217</v>
      </c>
      <c r="I160" s="61">
        <v>0</v>
      </c>
      <c r="J160" s="61">
        <v>0</v>
      </c>
      <c r="K160" s="61">
        <v>0</v>
      </c>
      <c r="L160" s="61">
        <v>0</v>
      </c>
    </row>
    <row r="161" spans="1:12" ht="27.75" hidden="1" customHeight="1">
      <c r="A161" s="54">
        <v>3</v>
      </c>
      <c r="B161" s="55">
        <v>2</v>
      </c>
      <c r="C161" s="55">
        <v>1</v>
      </c>
      <c r="D161" s="55">
        <v>3</v>
      </c>
      <c r="E161" s="55">
        <v>1</v>
      </c>
      <c r="F161" s="57">
        <v>2</v>
      </c>
      <c r="G161" s="56" t="s">
        <v>172</v>
      </c>
      <c r="H161" s="43">
        <v>218</v>
      </c>
      <c r="I161" s="104">
        <v>0</v>
      </c>
      <c r="J161" s="101">
        <v>0</v>
      </c>
      <c r="K161" s="104">
        <v>0</v>
      </c>
      <c r="L161" s="104">
        <v>0</v>
      </c>
    </row>
    <row r="162" spans="1:12" ht="12" hidden="1" customHeight="1">
      <c r="A162" s="54">
        <v>3</v>
      </c>
      <c r="B162" s="55">
        <v>2</v>
      </c>
      <c r="C162" s="55">
        <v>1</v>
      </c>
      <c r="D162" s="55">
        <v>4</v>
      </c>
      <c r="E162" s="55"/>
      <c r="F162" s="57"/>
      <c r="G162" s="56" t="s">
        <v>173</v>
      </c>
      <c r="H162" s="43">
        <v>219</v>
      </c>
      <c r="I162" s="44">
        <f>I163</f>
        <v>0</v>
      </c>
      <c r="J162" s="45">
        <f>J163</f>
        <v>0</v>
      </c>
      <c r="K162" s="44">
        <f>K163</f>
        <v>0</v>
      </c>
      <c r="L162" s="45">
        <f>L163</f>
        <v>0</v>
      </c>
    </row>
    <row r="163" spans="1:12" ht="14.25" hidden="1" customHeight="1">
      <c r="A163" s="49">
        <v>3</v>
      </c>
      <c r="B163" s="47">
        <v>2</v>
      </c>
      <c r="C163" s="47">
        <v>1</v>
      </c>
      <c r="D163" s="47">
        <v>4</v>
      </c>
      <c r="E163" s="47">
        <v>1</v>
      </c>
      <c r="F163" s="50"/>
      <c r="G163" s="48" t="s">
        <v>173</v>
      </c>
      <c r="H163" s="43">
        <v>220</v>
      </c>
      <c r="I163" s="64">
        <f>SUM(I164:I165)</f>
        <v>0</v>
      </c>
      <c r="J163" s="85">
        <f>SUM(J164:J165)</f>
        <v>0</v>
      </c>
      <c r="K163" s="65">
        <f>SUM(K164:K165)</f>
        <v>0</v>
      </c>
      <c r="L163" s="65">
        <f>SUM(L164:L165)</f>
        <v>0</v>
      </c>
    </row>
    <row r="164" spans="1:12" ht="25.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1</v>
      </c>
      <c r="G164" s="56" t="s">
        <v>174</v>
      </c>
      <c r="H164" s="43">
        <v>221</v>
      </c>
      <c r="I164" s="61">
        <v>0</v>
      </c>
      <c r="J164" s="61">
        <v>0</v>
      </c>
      <c r="K164" s="61">
        <v>0</v>
      </c>
      <c r="L164" s="61">
        <v>0</v>
      </c>
    </row>
    <row r="165" spans="1:12" ht="18.75" hidden="1" customHeight="1">
      <c r="A165" s="54">
        <v>3</v>
      </c>
      <c r="B165" s="55">
        <v>2</v>
      </c>
      <c r="C165" s="55">
        <v>1</v>
      </c>
      <c r="D165" s="55">
        <v>4</v>
      </c>
      <c r="E165" s="55">
        <v>1</v>
      </c>
      <c r="F165" s="57">
        <v>2</v>
      </c>
      <c r="G165" s="56" t="s">
        <v>175</v>
      </c>
      <c r="H165" s="43">
        <v>222</v>
      </c>
      <c r="I165" s="61">
        <v>0</v>
      </c>
      <c r="J165" s="61">
        <v>0</v>
      </c>
      <c r="K165" s="61">
        <v>0</v>
      </c>
      <c r="L165" s="61">
        <v>0</v>
      </c>
    </row>
    <row r="166" spans="1:12" ht="14.4" hidden="1" customHeight="1">
      <c r="A166" s="54">
        <v>3</v>
      </c>
      <c r="B166" s="55">
        <v>2</v>
      </c>
      <c r="C166" s="55">
        <v>1</v>
      </c>
      <c r="D166" s="55">
        <v>5</v>
      </c>
      <c r="E166" s="55"/>
      <c r="F166" s="57"/>
      <c r="G166" s="56" t="s">
        <v>176</v>
      </c>
      <c r="H166" s="43">
        <v>223</v>
      </c>
      <c r="I166" s="44">
        <f t="shared" ref="I166:L167" si="15">I167</f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6.5" hidden="1" customHeight="1">
      <c r="A167" s="54">
        <v>3</v>
      </c>
      <c r="B167" s="55">
        <v>2</v>
      </c>
      <c r="C167" s="55">
        <v>1</v>
      </c>
      <c r="D167" s="55">
        <v>5</v>
      </c>
      <c r="E167" s="55">
        <v>1</v>
      </c>
      <c r="F167" s="57"/>
      <c r="G167" s="56" t="s">
        <v>176</v>
      </c>
      <c r="H167" s="43">
        <v>224</v>
      </c>
      <c r="I167" s="45">
        <f t="shared" si="15"/>
        <v>0</v>
      </c>
      <c r="J167" s="84">
        <f t="shared" si="15"/>
        <v>0</v>
      </c>
      <c r="K167" s="45">
        <f t="shared" si="15"/>
        <v>0</v>
      </c>
      <c r="L167" s="45">
        <f t="shared" si="15"/>
        <v>0</v>
      </c>
    </row>
    <row r="168" spans="1:12" ht="14.4" hidden="1" customHeight="1">
      <c r="A168" s="75">
        <v>3</v>
      </c>
      <c r="B168" s="76">
        <v>2</v>
      </c>
      <c r="C168" s="76">
        <v>1</v>
      </c>
      <c r="D168" s="76">
        <v>5</v>
      </c>
      <c r="E168" s="76">
        <v>1</v>
      </c>
      <c r="F168" s="77">
        <v>1</v>
      </c>
      <c r="G168" s="56" t="s">
        <v>176</v>
      </c>
      <c r="H168" s="43">
        <v>225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4.4" hidden="1" customHeight="1">
      <c r="A169" s="54">
        <v>3</v>
      </c>
      <c r="B169" s="55">
        <v>2</v>
      </c>
      <c r="C169" s="55">
        <v>1</v>
      </c>
      <c r="D169" s="55">
        <v>6</v>
      </c>
      <c r="E169" s="55"/>
      <c r="F169" s="57"/>
      <c r="G169" s="56" t="s">
        <v>177</v>
      </c>
      <c r="H169" s="43">
        <v>226</v>
      </c>
      <c r="I169" s="44">
        <f t="shared" ref="I169:L170" si="16">I170</f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4.4" hidden="1" customHeight="1">
      <c r="A170" s="54">
        <v>3</v>
      </c>
      <c r="B170" s="54">
        <v>2</v>
      </c>
      <c r="C170" s="55">
        <v>1</v>
      </c>
      <c r="D170" s="55">
        <v>6</v>
      </c>
      <c r="E170" s="55">
        <v>1</v>
      </c>
      <c r="F170" s="57"/>
      <c r="G170" s="56" t="s">
        <v>177</v>
      </c>
      <c r="H170" s="43">
        <v>227</v>
      </c>
      <c r="I170" s="44">
        <f t="shared" si="16"/>
        <v>0</v>
      </c>
      <c r="J170" s="84">
        <f t="shared" si="16"/>
        <v>0</v>
      </c>
      <c r="K170" s="45">
        <f t="shared" si="16"/>
        <v>0</v>
      </c>
      <c r="L170" s="45">
        <f t="shared" si="16"/>
        <v>0</v>
      </c>
    </row>
    <row r="171" spans="1:12" ht="15.75" hidden="1" customHeight="1">
      <c r="A171" s="49">
        <v>3</v>
      </c>
      <c r="B171" s="49">
        <v>2</v>
      </c>
      <c r="C171" s="55">
        <v>1</v>
      </c>
      <c r="D171" s="55">
        <v>6</v>
      </c>
      <c r="E171" s="55">
        <v>1</v>
      </c>
      <c r="F171" s="57">
        <v>1</v>
      </c>
      <c r="G171" s="56" t="s">
        <v>177</v>
      </c>
      <c r="H171" s="43">
        <v>228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5" hidden="1" customHeight="1">
      <c r="A172" s="54">
        <v>3</v>
      </c>
      <c r="B172" s="54">
        <v>2</v>
      </c>
      <c r="C172" s="55">
        <v>1</v>
      </c>
      <c r="D172" s="55">
        <v>7</v>
      </c>
      <c r="E172" s="55"/>
      <c r="F172" s="57"/>
      <c r="G172" s="56" t="s">
        <v>178</v>
      </c>
      <c r="H172" s="43">
        <v>229</v>
      </c>
      <c r="I172" s="44">
        <f>I173</f>
        <v>0</v>
      </c>
      <c r="J172" s="84">
        <f>J173</f>
        <v>0</v>
      </c>
      <c r="K172" s="45">
        <f>K173</f>
        <v>0</v>
      </c>
      <c r="L172" s="45">
        <f>L173</f>
        <v>0</v>
      </c>
    </row>
    <row r="173" spans="1:12" ht="14.4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/>
      <c r="G173" s="56" t="s">
        <v>178</v>
      </c>
      <c r="H173" s="43">
        <v>230</v>
      </c>
      <c r="I173" s="44">
        <f>I174+I175</f>
        <v>0</v>
      </c>
      <c r="J173" s="44">
        <f>J174+J175</f>
        <v>0</v>
      </c>
      <c r="K173" s="44">
        <f>K174+K175</f>
        <v>0</v>
      </c>
      <c r="L173" s="44">
        <f>L174+L175</f>
        <v>0</v>
      </c>
    </row>
    <row r="174" spans="1:12" ht="27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1</v>
      </c>
      <c r="G174" s="56" t="s">
        <v>179</v>
      </c>
      <c r="H174" s="43">
        <v>231</v>
      </c>
      <c r="I174" s="60">
        <v>0</v>
      </c>
      <c r="J174" s="61">
        <v>0</v>
      </c>
      <c r="K174" s="61">
        <v>0</v>
      </c>
      <c r="L174" s="61">
        <v>0</v>
      </c>
    </row>
    <row r="175" spans="1:12" ht="24.75" hidden="1" customHeight="1">
      <c r="A175" s="54">
        <v>3</v>
      </c>
      <c r="B175" s="55">
        <v>2</v>
      </c>
      <c r="C175" s="55">
        <v>1</v>
      </c>
      <c r="D175" s="55">
        <v>7</v>
      </c>
      <c r="E175" s="55">
        <v>1</v>
      </c>
      <c r="F175" s="57">
        <v>2</v>
      </c>
      <c r="G175" s="56" t="s">
        <v>180</v>
      </c>
      <c r="H175" s="43">
        <v>232</v>
      </c>
      <c r="I175" s="61">
        <v>0</v>
      </c>
      <c r="J175" s="61">
        <v>0</v>
      </c>
      <c r="K175" s="61">
        <v>0</v>
      </c>
      <c r="L175" s="61">
        <v>0</v>
      </c>
    </row>
    <row r="176" spans="1:12" ht="38.25" hidden="1" customHeight="1">
      <c r="A176" s="54">
        <v>3</v>
      </c>
      <c r="B176" s="55">
        <v>2</v>
      </c>
      <c r="C176" s="55">
        <v>2</v>
      </c>
      <c r="D176" s="108"/>
      <c r="E176" s="108"/>
      <c r="F176" s="109"/>
      <c r="G176" s="56" t="s">
        <v>181</v>
      </c>
      <c r="H176" s="43">
        <v>233</v>
      </c>
      <c r="I176" s="44">
        <f>SUM(I177+I186+I190+I194+I198+I201+I204)</f>
        <v>0</v>
      </c>
      <c r="J176" s="84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4.4" hidden="1" customHeight="1">
      <c r="A177" s="54">
        <v>3</v>
      </c>
      <c r="B177" s="55">
        <v>2</v>
      </c>
      <c r="C177" s="55">
        <v>2</v>
      </c>
      <c r="D177" s="55">
        <v>1</v>
      </c>
      <c r="E177" s="55"/>
      <c r="F177" s="57"/>
      <c r="G177" s="56" t="s">
        <v>182</v>
      </c>
      <c r="H177" s="43">
        <v>234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/>
      <c r="G178" s="56" t="s">
        <v>160</v>
      </c>
      <c r="H178" s="43">
        <v>235</v>
      </c>
      <c r="I178" s="44">
        <f>SUM(I179)</f>
        <v>0</v>
      </c>
      <c r="J178" s="44">
        <f>SUM(J179)</f>
        <v>0</v>
      </c>
      <c r="K178" s="44">
        <f>SUM(K179)</f>
        <v>0</v>
      </c>
      <c r="L178" s="44">
        <f>SUM(L179)</f>
        <v>0</v>
      </c>
    </row>
    <row r="179" spans="1:12" ht="14.4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1</v>
      </c>
      <c r="F179" s="57">
        <v>1</v>
      </c>
      <c r="G179" s="56" t="s">
        <v>160</v>
      </c>
      <c r="H179" s="43">
        <v>236</v>
      </c>
      <c r="I179" s="61">
        <v>0</v>
      </c>
      <c r="J179" s="61">
        <v>0</v>
      </c>
      <c r="K179" s="61">
        <v>0</v>
      </c>
      <c r="L179" s="61"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/>
      <c r="G180" s="56" t="s">
        <v>183</v>
      </c>
      <c r="H180" s="43">
        <v>237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1</v>
      </c>
      <c r="G181" s="56" t="s">
        <v>162</v>
      </c>
      <c r="H181" s="43">
        <v>238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2</v>
      </c>
      <c r="F182" s="57">
        <v>2</v>
      </c>
      <c r="G182" s="56" t="s">
        <v>163</v>
      </c>
      <c r="H182" s="43">
        <v>239</v>
      </c>
      <c r="I182" s="61">
        <v>0</v>
      </c>
      <c r="J182" s="60">
        <v>0</v>
      </c>
      <c r="K182" s="61">
        <v>0</v>
      </c>
      <c r="L182" s="61"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/>
      <c r="G183" s="56" t="s">
        <v>164</v>
      </c>
      <c r="H183" s="43">
        <v>240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1</v>
      </c>
      <c r="G184" s="56" t="s">
        <v>165</v>
      </c>
      <c r="H184" s="43">
        <v>241</v>
      </c>
      <c r="I184" s="61">
        <v>0</v>
      </c>
      <c r="J184" s="60">
        <v>0</v>
      </c>
      <c r="K184" s="61">
        <v>0</v>
      </c>
      <c r="L184" s="61">
        <v>0</v>
      </c>
    </row>
    <row r="185" spans="1:12" ht="15" hidden="1" customHeight="1">
      <c r="A185" s="58">
        <v>3</v>
      </c>
      <c r="B185" s="54">
        <v>2</v>
      </c>
      <c r="C185" s="55">
        <v>2</v>
      </c>
      <c r="D185" s="55">
        <v>1</v>
      </c>
      <c r="E185" s="55">
        <v>3</v>
      </c>
      <c r="F185" s="57">
        <v>2</v>
      </c>
      <c r="G185" s="56" t="s">
        <v>184</v>
      </c>
      <c r="H185" s="43">
        <v>242</v>
      </c>
      <c r="I185" s="61">
        <v>0</v>
      </c>
      <c r="J185" s="60">
        <v>0</v>
      </c>
      <c r="K185" s="61">
        <v>0</v>
      </c>
      <c r="L185" s="61">
        <v>0</v>
      </c>
    </row>
    <row r="186" spans="1:12" ht="25.5" hidden="1" customHeight="1">
      <c r="A186" s="58">
        <v>3</v>
      </c>
      <c r="B186" s="54">
        <v>2</v>
      </c>
      <c r="C186" s="55">
        <v>2</v>
      </c>
      <c r="D186" s="55">
        <v>2</v>
      </c>
      <c r="E186" s="55"/>
      <c r="F186" s="57"/>
      <c r="G186" s="56" t="s">
        <v>185</v>
      </c>
      <c r="H186" s="43">
        <v>243</v>
      </c>
      <c r="I186" s="44">
        <f>I187</f>
        <v>0</v>
      </c>
      <c r="J186" s="45">
        <f>J187</f>
        <v>0</v>
      </c>
      <c r="K186" s="44">
        <f>K187</f>
        <v>0</v>
      </c>
      <c r="L186" s="45">
        <f>L187</f>
        <v>0</v>
      </c>
    </row>
    <row r="187" spans="1:12" ht="20.25" hidden="1" customHeight="1">
      <c r="A187" s="54">
        <v>3</v>
      </c>
      <c r="B187" s="55">
        <v>2</v>
      </c>
      <c r="C187" s="47">
        <v>2</v>
      </c>
      <c r="D187" s="47">
        <v>2</v>
      </c>
      <c r="E187" s="47">
        <v>1</v>
      </c>
      <c r="F187" s="50"/>
      <c r="G187" s="56" t="s">
        <v>185</v>
      </c>
      <c r="H187" s="43">
        <v>244</v>
      </c>
      <c r="I187" s="64">
        <f>SUM(I188:I189)</f>
        <v>0</v>
      </c>
      <c r="J187" s="85">
        <f>SUM(J188:J189)</f>
        <v>0</v>
      </c>
      <c r="K187" s="65">
        <f>SUM(K188:K189)</f>
        <v>0</v>
      </c>
      <c r="L187" s="65">
        <f>SUM(L188:L189)</f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1</v>
      </c>
      <c r="G188" s="56" t="s">
        <v>186</v>
      </c>
      <c r="H188" s="43">
        <v>245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2</v>
      </c>
      <c r="E189" s="55">
        <v>1</v>
      </c>
      <c r="F189" s="57">
        <v>2</v>
      </c>
      <c r="G189" s="58" t="s">
        <v>187</v>
      </c>
      <c r="H189" s="43">
        <v>246</v>
      </c>
      <c r="I189" s="61">
        <v>0</v>
      </c>
      <c r="J189" s="61">
        <v>0</v>
      </c>
      <c r="K189" s="61">
        <v>0</v>
      </c>
      <c r="L189" s="61">
        <v>0</v>
      </c>
    </row>
    <row r="190" spans="1:12" ht="25.5" hidden="1" customHeight="1">
      <c r="A190" s="54">
        <v>3</v>
      </c>
      <c r="B190" s="55">
        <v>2</v>
      </c>
      <c r="C190" s="55">
        <v>2</v>
      </c>
      <c r="D190" s="55">
        <v>3</v>
      </c>
      <c r="E190" s="55"/>
      <c r="F190" s="57"/>
      <c r="G190" s="56" t="s">
        <v>188</v>
      </c>
      <c r="H190" s="43">
        <v>247</v>
      </c>
      <c r="I190" s="44">
        <f>I191</f>
        <v>0</v>
      </c>
      <c r="J190" s="84">
        <f>J191</f>
        <v>0</v>
      </c>
      <c r="K190" s="45">
        <f>K191</f>
        <v>0</v>
      </c>
      <c r="L190" s="45">
        <f>L191</f>
        <v>0</v>
      </c>
    </row>
    <row r="191" spans="1:12" ht="30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/>
      <c r="G191" s="56" t="s">
        <v>188</v>
      </c>
      <c r="H191" s="43">
        <v>248</v>
      </c>
      <c r="I191" s="44">
        <f>I192+I193</f>
        <v>0</v>
      </c>
      <c r="J191" s="44">
        <f>J192+J193</f>
        <v>0</v>
      </c>
      <c r="K191" s="44">
        <f>K192+K193</f>
        <v>0</v>
      </c>
      <c r="L191" s="44">
        <f>L192+L193</f>
        <v>0</v>
      </c>
    </row>
    <row r="192" spans="1:12" ht="31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1</v>
      </c>
      <c r="G192" s="56" t="s">
        <v>189</v>
      </c>
      <c r="H192" s="43">
        <v>249</v>
      </c>
      <c r="I192" s="61">
        <v>0</v>
      </c>
      <c r="J192" s="61">
        <v>0</v>
      </c>
      <c r="K192" s="61">
        <v>0</v>
      </c>
      <c r="L192" s="61">
        <v>0</v>
      </c>
    </row>
    <row r="193" spans="1:12" ht="25.5" hidden="1" customHeight="1">
      <c r="A193" s="49">
        <v>3</v>
      </c>
      <c r="B193" s="55">
        <v>2</v>
      </c>
      <c r="C193" s="55">
        <v>2</v>
      </c>
      <c r="D193" s="55">
        <v>3</v>
      </c>
      <c r="E193" s="55">
        <v>1</v>
      </c>
      <c r="F193" s="57">
        <v>2</v>
      </c>
      <c r="G193" s="56" t="s">
        <v>190</v>
      </c>
      <c r="H193" s="43">
        <v>250</v>
      </c>
      <c r="I193" s="61">
        <v>0</v>
      </c>
      <c r="J193" s="61">
        <v>0</v>
      </c>
      <c r="K193" s="61">
        <v>0</v>
      </c>
      <c r="L193" s="61">
        <v>0</v>
      </c>
    </row>
    <row r="194" spans="1:12" ht="22.5" hidden="1" customHeight="1">
      <c r="A194" s="54">
        <v>3</v>
      </c>
      <c r="B194" s="55">
        <v>2</v>
      </c>
      <c r="C194" s="55">
        <v>2</v>
      </c>
      <c r="D194" s="55">
        <v>4</v>
      </c>
      <c r="E194" s="55"/>
      <c r="F194" s="57"/>
      <c r="G194" s="56" t="s">
        <v>191</v>
      </c>
      <c r="H194" s="43">
        <v>251</v>
      </c>
      <c r="I194" s="44">
        <f>I195</f>
        <v>0</v>
      </c>
      <c r="J194" s="84">
        <f>J195</f>
        <v>0</v>
      </c>
      <c r="K194" s="45">
        <f>K195</f>
        <v>0</v>
      </c>
      <c r="L194" s="45">
        <f>L195</f>
        <v>0</v>
      </c>
    </row>
    <row r="195" spans="1:12" ht="14.4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/>
      <c r="G195" s="56" t="s">
        <v>191</v>
      </c>
      <c r="H195" s="43">
        <v>252</v>
      </c>
      <c r="I195" s="44">
        <f>SUM(I196:I197)</f>
        <v>0</v>
      </c>
      <c r="J195" s="84">
        <f>SUM(J196:J197)</f>
        <v>0</v>
      </c>
      <c r="K195" s="45">
        <f>SUM(K196:K197)</f>
        <v>0</v>
      </c>
      <c r="L195" s="45">
        <f>SUM(L196:L197)</f>
        <v>0</v>
      </c>
    </row>
    <row r="196" spans="1:12" ht="30.75" hidden="1" customHeight="1">
      <c r="A196" s="54">
        <v>3</v>
      </c>
      <c r="B196" s="55">
        <v>2</v>
      </c>
      <c r="C196" s="55">
        <v>2</v>
      </c>
      <c r="D196" s="55">
        <v>4</v>
      </c>
      <c r="E196" s="55">
        <v>1</v>
      </c>
      <c r="F196" s="57">
        <v>1</v>
      </c>
      <c r="G196" s="56" t="s">
        <v>192</v>
      </c>
      <c r="H196" s="43">
        <v>253</v>
      </c>
      <c r="I196" s="61">
        <v>0</v>
      </c>
      <c r="J196" s="61">
        <v>0</v>
      </c>
      <c r="K196" s="61">
        <v>0</v>
      </c>
      <c r="L196" s="61">
        <v>0</v>
      </c>
    </row>
    <row r="197" spans="1:12" ht="27.75" hidden="1" customHeight="1">
      <c r="A197" s="49">
        <v>3</v>
      </c>
      <c r="B197" s="47">
        <v>2</v>
      </c>
      <c r="C197" s="47">
        <v>2</v>
      </c>
      <c r="D197" s="47">
        <v>4</v>
      </c>
      <c r="E197" s="47">
        <v>1</v>
      </c>
      <c r="F197" s="50">
        <v>2</v>
      </c>
      <c r="G197" s="58" t="s">
        <v>193</v>
      </c>
      <c r="H197" s="43">
        <v>254</v>
      </c>
      <c r="I197" s="61">
        <v>0</v>
      </c>
      <c r="J197" s="61">
        <v>0</v>
      </c>
      <c r="K197" s="61">
        <v>0</v>
      </c>
      <c r="L197" s="61">
        <v>0</v>
      </c>
    </row>
    <row r="198" spans="1:12" ht="14.25" hidden="1" customHeight="1">
      <c r="A198" s="54">
        <v>3</v>
      </c>
      <c r="B198" s="55">
        <v>2</v>
      </c>
      <c r="C198" s="55">
        <v>2</v>
      </c>
      <c r="D198" s="55">
        <v>5</v>
      </c>
      <c r="E198" s="55"/>
      <c r="F198" s="57"/>
      <c r="G198" s="56" t="s">
        <v>194</v>
      </c>
      <c r="H198" s="43">
        <v>255</v>
      </c>
      <c r="I198" s="44">
        <f t="shared" ref="I198:L199" si="17">I199</f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/>
      <c r="G199" s="56" t="s">
        <v>194</v>
      </c>
      <c r="H199" s="43">
        <v>256</v>
      </c>
      <c r="I199" s="44">
        <f t="shared" si="17"/>
        <v>0</v>
      </c>
      <c r="J199" s="84">
        <f t="shared" si="17"/>
        <v>0</v>
      </c>
      <c r="K199" s="45">
        <f t="shared" si="17"/>
        <v>0</v>
      </c>
      <c r="L199" s="45">
        <f t="shared" si="17"/>
        <v>0</v>
      </c>
    </row>
    <row r="200" spans="1:12" ht="15.75" hidden="1" customHeight="1">
      <c r="A200" s="54">
        <v>3</v>
      </c>
      <c r="B200" s="55">
        <v>2</v>
      </c>
      <c r="C200" s="55">
        <v>2</v>
      </c>
      <c r="D200" s="55">
        <v>5</v>
      </c>
      <c r="E200" s="55">
        <v>1</v>
      </c>
      <c r="F200" s="57">
        <v>1</v>
      </c>
      <c r="G200" s="56" t="s">
        <v>194</v>
      </c>
      <c r="H200" s="43">
        <v>257</v>
      </c>
      <c r="I200" s="61">
        <v>0</v>
      </c>
      <c r="J200" s="61">
        <v>0</v>
      </c>
      <c r="K200" s="61">
        <v>0</v>
      </c>
      <c r="L200" s="61">
        <v>0</v>
      </c>
    </row>
    <row r="201" spans="1:12" ht="14.25" hidden="1" customHeight="1">
      <c r="A201" s="54">
        <v>3</v>
      </c>
      <c r="B201" s="55">
        <v>2</v>
      </c>
      <c r="C201" s="55">
        <v>2</v>
      </c>
      <c r="D201" s="55">
        <v>6</v>
      </c>
      <c r="E201" s="55"/>
      <c r="F201" s="57"/>
      <c r="G201" s="56" t="s">
        <v>177</v>
      </c>
      <c r="H201" s="43">
        <v>258</v>
      </c>
      <c r="I201" s="44">
        <f t="shared" ref="I201:L202" si="18">I202</f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55">
        <v>2</v>
      </c>
      <c r="C202" s="55">
        <v>2</v>
      </c>
      <c r="D202" s="55">
        <v>6</v>
      </c>
      <c r="E202" s="55">
        <v>1</v>
      </c>
      <c r="F202" s="57"/>
      <c r="G202" s="56" t="s">
        <v>177</v>
      </c>
      <c r="H202" s="43">
        <v>259</v>
      </c>
      <c r="I202" s="44">
        <f t="shared" si="18"/>
        <v>0</v>
      </c>
      <c r="J202" s="110">
        <f t="shared" si="18"/>
        <v>0</v>
      </c>
      <c r="K202" s="45">
        <f t="shared" si="18"/>
        <v>0</v>
      </c>
      <c r="L202" s="45">
        <f t="shared" si="18"/>
        <v>0</v>
      </c>
    </row>
    <row r="203" spans="1:12" ht="15" hidden="1" customHeight="1">
      <c r="A203" s="54">
        <v>3</v>
      </c>
      <c r="B203" s="76">
        <v>2</v>
      </c>
      <c r="C203" s="76">
        <v>2</v>
      </c>
      <c r="D203" s="55">
        <v>6</v>
      </c>
      <c r="E203" s="76">
        <v>1</v>
      </c>
      <c r="F203" s="77">
        <v>1</v>
      </c>
      <c r="G203" s="78" t="s">
        <v>177</v>
      </c>
      <c r="H203" s="43">
        <v>260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8">
        <v>3</v>
      </c>
      <c r="B204" s="54">
        <v>2</v>
      </c>
      <c r="C204" s="55">
        <v>2</v>
      </c>
      <c r="D204" s="55">
        <v>7</v>
      </c>
      <c r="E204" s="55"/>
      <c r="F204" s="57"/>
      <c r="G204" s="56" t="s">
        <v>178</v>
      </c>
      <c r="H204" s="43">
        <v>261</v>
      </c>
      <c r="I204" s="44">
        <f>I205</f>
        <v>0</v>
      </c>
      <c r="J204" s="110">
        <f>J205</f>
        <v>0</v>
      </c>
      <c r="K204" s="45">
        <f>K205</f>
        <v>0</v>
      </c>
      <c r="L204" s="45">
        <f>L205</f>
        <v>0</v>
      </c>
    </row>
    <row r="205" spans="1:12" ht="15" hidden="1" customHeight="1">
      <c r="A205" s="58">
        <v>3</v>
      </c>
      <c r="B205" s="54">
        <v>2</v>
      </c>
      <c r="C205" s="55">
        <v>2</v>
      </c>
      <c r="D205" s="55">
        <v>7</v>
      </c>
      <c r="E205" s="55">
        <v>1</v>
      </c>
      <c r="F205" s="57"/>
      <c r="G205" s="56" t="s">
        <v>178</v>
      </c>
      <c r="H205" s="43">
        <v>262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.7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1</v>
      </c>
      <c r="G206" s="56" t="s">
        <v>179</v>
      </c>
      <c r="H206" s="43">
        <v>263</v>
      </c>
      <c r="I206" s="61">
        <v>0</v>
      </c>
      <c r="J206" s="61">
        <v>0</v>
      </c>
      <c r="K206" s="61">
        <v>0</v>
      </c>
      <c r="L206" s="61">
        <v>0</v>
      </c>
    </row>
    <row r="207" spans="1:12" ht="25.5" hidden="1" customHeight="1">
      <c r="A207" s="58">
        <v>3</v>
      </c>
      <c r="B207" s="54">
        <v>2</v>
      </c>
      <c r="C207" s="54">
        <v>2</v>
      </c>
      <c r="D207" s="55">
        <v>7</v>
      </c>
      <c r="E207" s="55">
        <v>1</v>
      </c>
      <c r="F207" s="57">
        <v>2</v>
      </c>
      <c r="G207" s="56" t="s">
        <v>180</v>
      </c>
      <c r="H207" s="43">
        <v>264</v>
      </c>
      <c r="I207" s="61">
        <v>0</v>
      </c>
      <c r="J207" s="61">
        <v>0</v>
      </c>
      <c r="K207" s="61">
        <v>0</v>
      </c>
      <c r="L207" s="61">
        <v>0</v>
      </c>
    </row>
    <row r="208" spans="1:12" ht="30" hidden="1" customHeight="1">
      <c r="A208" s="62">
        <v>3</v>
      </c>
      <c r="B208" s="62">
        <v>3</v>
      </c>
      <c r="C208" s="39"/>
      <c r="D208" s="40"/>
      <c r="E208" s="40"/>
      <c r="F208" s="42"/>
      <c r="G208" s="41" t="s">
        <v>195</v>
      </c>
      <c r="H208" s="43">
        <v>265</v>
      </c>
      <c r="I208" s="44">
        <f>SUM(I209+I241)</f>
        <v>0</v>
      </c>
      <c r="J208" s="110">
        <f>SUM(J209+J241)</f>
        <v>0</v>
      </c>
      <c r="K208" s="45">
        <f>SUM(K209+K241)</f>
        <v>0</v>
      </c>
      <c r="L208" s="45">
        <f>SUM(L209+L241)</f>
        <v>0</v>
      </c>
    </row>
    <row r="209" spans="1:12" ht="40.5" hidden="1" customHeight="1">
      <c r="A209" s="58">
        <v>3</v>
      </c>
      <c r="B209" s="58">
        <v>3</v>
      </c>
      <c r="C209" s="54">
        <v>1</v>
      </c>
      <c r="D209" s="55"/>
      <c r="E209" s="55"/>
      <c r="F209" s="57"/>
      <c r="G209" s="56" t="s">
        <v>196</v>
      </c>
      <c r="H209" s="43">
        <v>266</v>
      </c>
      <c r="I209" s="44">
        <f>SUM(I210+I219+I223+I227+I231+I234+I237)</f>
        <v>0</v>
      </c>
      <c r="J209" s="110">
        <f>SUM(J210+J219+J223+J227+J231+J234+J237)</f>
        <v>0</v>
      </c>
      <c r="K209" s="45">
        <f>SUM(K210+K219+K223+K227+K231+K234+K237)</f>
        <v>0</v>
      </c>
      <c r="L209" s="45">
        <f>SUM(L210+L219+L223+L227+L231+L234+L237)</f>
        <v>0</v>
      </c>
    </row>
    <row r="210" spans="1:12" ht="15" hidden="1" customHeight="1">
      <c r="A210" s="58">
        <v>3</v>
      </c>
      <c r="B210" s="58">
        <v>3</v>
      </c>
      <c r="C210" s="54">
        <v>1</v>
      </c>
      <c r="D210" s="55">
        <v>1</v>
      </c>
      <c r="E210" s="55"/>
      <c r="F210" s="57"/>
      <c r="G210" s="56" t="s">
        <v>182</v>
      </c>
      <c r="H210" s="43">
        <v>267</v>
      </c>
      <c r="I210" s="44">
        <f>SUM(I211+I213+I216)</f>
        <v>0</v>
      </c>
      <c r="J210" s="44">
        <f>SUM(J211+J213+J216)</f>
        <v>0</v>
      </c>
      <c r="K210" s="44">
        <f>SUM(K211+K213+K216)</f>
        <v>0</v>
      </c>
      <c r="L210" s="44">
        <f>SUM(L211+L213+L216)</f>
        <v>0</v>
      </c>
    </row>
    <row r="211" spans="1:12" ht="12.7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/>
      <c r="G211" s="56" t="s">
        <v>160</v>
      </c>
      <c r="H211" s="43">
        <v>268</v>
      </c>
      <c r="I211" s="44">
        <f>SUM(I212:I212)</f>
        <v>0</v>
      </c>
      <c r="J211" s="110">
        <f>SUM(J212:J212)</f>
        <v>0</v>
      </c>
      <c r="K211" s="45">
        <f>SUM(K212:K212)</f>
        <v>0</v>
      </c>
      <c r="L211" s="45">
        <f>SUM(L212:L212)</f>
        <v>0</v>
      </c>
    </row>
    <row r="212" spans="1:12" ht="1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1</v>
      </c>
      <c r="F212" s="57">
        <v>1</v>
      </c>
      <c r="G212" s="56" t="s">
        <v>160</v>
      </c>
      <c r="H212" s="43">
        <v>269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/>
      <c r="G213" s="56" t="s">
        <v>183</v>
      </c>
      <c r="H213" s="43">
        <v>270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1</v>
      </c>
      <c r="G214" s="56" t="s">
        <v>162</v>
      </c>
      <c r="H214" s="43">
        <v>271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2</v>
      </c>
      <c r="F215" s="57">
        <v>2</v>
      </c>
      <c r="G215" s="56" t="s">
        <v>163</v>
      </c>
      <c r="H215" s="43">
        <v>272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/>
      <c r="G216" s="56" t="s">
        <v>164</v>
      </c>
      <c r="H216" s="43">
        <v>273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1</v>
      </c>
      <c r="G217" s="56" t="s">
        <v>197</v>
      </c>
      <c r="H217" s="43">
        <v>274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58">
        <v>3</v>
      </c>
      <c r="B218" s="58">
        <v>3</v>
      </c>
      <c r="C218" s="54">
        <v>1</v>
      </c>
      <c r="D218" s="55">
        <v>1</v>
      </c>
      <c r="E218" s="55">
        <v>3</v>
      </c>
      <c r="F218" s="57">
        <v>2</v>
      </c>
      <c r="G218" s="56" t="s">
        <v>184</v>
      </c>
      <c r="H218" s="43">
        <v>275</v>
      </c>
      <c r="I218" s="61">
        <v>0</v>
      </c>
      <c r="J218" s="61">
        <v>0</v>
      </c>
      <c r="K218" s="61">
        <v>0</v>
      </c>
      <c r="L218" s="61">
        <v>0</v>
      </c>
    </row>
    <row r="219" spans="1:12" ht="14.4" hidden="1" customHeight="1">
      <c r="A219" s="74">
        <v>3</v>
      </c>
      <c r="B219" s="49">
        <v>3</v>
      </c>
      <c r="C219" s="54">
        <v>1</v>
      </c>
      <c r="D219" s="55">
        <v>2</v>
      </c>
      <c r="E219" s="55"/>
      <c r="F219" s="57"/>
      <c r="G219" s="56" t="s">
        <v>198</v>
      </c>
      <c r="H219" s="43">
        <v>276</v>
      </c>
      <c r="I219" s="44">
        <f>I220</f>
        <v>0</v>
      </c>
      <c r="J219" s="110">
        <f>J220</f>
        <v>0</v>
      </c>
      <c r="K219" s="45">
        <f>K220</f>
        <v>0</v>
      </c>
      <c r="L219" s="45">
        <f>L220</f>
        <v>0</v>
      </c>
    </row>
    <row r="220" spans="1:12" ht="15" hidden="1" customHeight="1">
      <c r="A220" s="74">
        <v>3</v>
      </c>
      <c r="B220" s="74">
        <v>3</v>
      </c>
      <c r="C220" s="49">
        <v>1</v>
      </c>
      <c r="D220" s="47">
        <v>2</v>
      </c>
      <c r="E220" s="47">
        <v>1</v>
      </c>
      <c r="F220" s="50"/>
      <c r="G220" s="56" t="s">
        <v>198</v>
      </c>
      <c r="H220" s="43">
        <v>277</v>
      </c>
      <c r="I220" s="64">
        <f>SUM(I221:I222)</f>
        <v>0</v>
      </c>
      <c r="J220" s="111">
        <f>SUM(J221:J222)</f>
        <v>0</v>
      </c>
      <c r="K220" s="65">
        <f>SUM(K221:K222)</f>
        <v>0</v>
      </c>
      <c r="L220" s="65">
        <f>SUM(L221:L222)</f>
        <v>0</v>
      </c>
    </row>
    <row r="221" spans="1:12" ht="15" hidden="1" customHeight="1">
      <c r="A221" s="58">
        <v>3</v>
      </c>
      <c r="B221" s="58">
        <v>3</v>
      </c>
      <c r="C221" s="54">
        <v>1</v>
      </c>
      <c r="D221" s="55">
        <v>2</v>
      </c>
      <c r="E221" s="55">
        <v>1</v>
      </c>
      <c r="F221" s="57">
        <v>1</v>
      </c>
      <c r="G221" s="56" t="s">
        <v>199</v>
      </c>
      <c r="H221" s="43">
        <v>278</v>
      </c>
      <c r="I221" s="61">
        <v>0</v>
      </c>
      <c r="J221" s="61">
        <v>0</v>
      </c>
      <c r="K221" s="61">
        <v>0</v>
      </c>
      <c r="L221" s="61">
        <v>0</v>
      </c>
    </row>
    <row r="222" spans="1:12" ht="12.75" hidden="1" customHeight="1">
      <c r="A222" s="66">
        <v>3</v>
      </c>
      <c r="B222" s="99">
        <v>3</v>
      </c>
      <c r="C222" s="75">
        <v>1</v>
      </c>
      <c r="D222" s="76">
        <v>2</v>
      </c>
      <c r="E222" s="76">
        <v>1</v>
      </c>
      <c r="F222" s="77">
        <v>2</v>
      </c>
      <c r="G222" s="78" t="s">
        <v>200</v>
      </c>
      <c r="H222" s="43">
        <v>279</v>
      </c>
      <c r="I222" s="61">
        <v>0</v>
      </c>
      <c r="J222" s="61">
        <v>0</v>
      </c>
      <c r="K222" s="61">
        <v>0</v>
      </c>
      <c r="L222" s="61">
        <v>0</v>
      </c>
    </row>
    <row r="223" spans="1:12" ht="15.75" hidden="1" customHeight="1">
      <c r="A223" s="54">
        <v>3</v>
      </c>
      <c r="B223" s="56">
        <v>3</v>
      </c>
      <c r="C223" s="54">
        <v>1</v>
      </c>
      <c r="D223" s="55">
        <v>3</v>
      </c>
      <c r="E223" s="55"/>
      <c r="F223" s="57"/>
      <c r="G223" s="56" t="s">
        <v>201</v>
      </c>
      <c r="H223" s="43">
        <v>280</v>
      </c>
      <c r="I223" s="44">
        <f>I224</f>
        <v>0</v>
      </c>
      <c r="J223" s="110">
        <f>J224</f>
        <v>0</v>
      </c>
      <c r="K223" s="45">
        <f>K224</f>
        <v>0</v>
      </c>
      <c r="L223" s="45">
        <f>L224</f>
        <v>0</v>
      </c>
    </row>
    <row r="224" spans="1:12" ht="15.75" hidden="1" customHeight="1">
      <c r="A224" s="54">
        <v>3</v>
      </c>
      <c r="B224" s="78">
        <v>3</v>
      </c>
      <c r="C224" s="75">
        <v>1</v>
      </c>
      <c r="D224" s="76">
        <v>3</v>
      </c>
      <c r="E224" s="76">
        <v>1</v>
      </c>
      <c r="F224" s="77"/>
      <c r="G224" s="56" t="s">
        <v>201</v>
      </c>
      <c r="H224" s="43">
        <v>281</v>
      </c>
      <c r="I224" s="45">
        <f>I225+I226</f>
        <v>0</v>
      </c>
      <c r="J224" s="45">
        <f>J225+J226</f>
        <v>0</v>
      </c>
      <c r="K224" s="45">
        <f>K225+K226</f>
        <v>0</v>
      </c>
      <c r="L224" s="45">
        <f>L225+L226</f>
        <v>0</v>
      </c>
    </row>
    <row r="225" spans="1:12" ht="27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1</v>
      </c>
      <c r="G225" s="56" t="s">
        <v>202</v>
      </c>
      <c r="H225" s="43">
        <v>282</v>
      </c>
      <c r="I225" s="104">
        <v>0</v>
      </c>
      <c r="J225" s="104">
        <v>0</v>
      </c>
      <c r="K225" s="104">
        <v>0</v>
      </c>
      <c r="L225" s="103">
        <v>0</v>
      </c>
    </row>
    <row r="226" spans="1:12" ht="26.25" hidden="1" customHeight="1">
      <c r="A226" s="54">
        <v>3</v>
      </c>
      <c r="B226" s="56">
        <v>3</v>
      </c>
      <c r="C226" s="54">
        <v>1</v>
      </c>
      <c r="D226" s="55">
        <v>3</v>
      </c>
      <c r="E226" s="55">
        <v>1</v>
      </c>
      <c r="F226" s="57">
        <v>2</v>
      </c>
      <c r="G226" s="56" t="s">
        <v>203</v>
      </c>
      <c r="H226" s="43">
        <v>283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6">
        <v>3</v>
      </c>
      <c r="C227" s="54">
        <v>1</v>
      </c>
      <c r="D227" s="55">
        <v>4</v>
      </c>
      <c r="E227" s="55"/>
      <c r="F227" s="57"/>
      <c r="G227" s="56" t="s">
        <v>204</v>
      </c>
      <c r="H227" s="43">
        <v>284</v>
      </c>
      <c r="I227" s="44">
        <f>I228</f>
        <v>0</v>
      </c>
      <c r="J227" s="110">
        <f>J228</f>
        <v>0</v>
      </c>
      <c r="K227" s="45">
        <f>K228</f>
        <v>0</v>
      </c>
      <c r="L227" s="45">
        <f>L228</f>
        <v>0</v>
      </c>
    </row>
    <row r="228" spans="1:12" ht="15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/>
      <c r="G228" s="56" t="s">
        <v>204</v>
      </c>
      <c r="H228" s="43">
        <v>285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4" hidden="1" customHeight="1">
      <c r="A229" s="58">
        <v>3</v>
      </c>
      <c r="B229" s="54">
        <v>3</v>
      </c>
      <c r="C229" s="55">
        <v>1</v>
      </c>
      <c r="D229" s="55">
        <v>4</v>
      </c>
      <c r="E229" s="55">
        <v>1</v>
      </c>
      <c r="F229" s="57">
        <v>1</v>
      </c>
      <c r="G229" s="56" t="s">
        <v>205</v>
      </c>
      <c r="H229" s="43">
        <v>286</v>
      </c>
      <c r="I229" s="60">
        <v>0</v>
      </c>
      <c r="J229" s="61">
        <v>0</v>
      </c>
      <c r="K229" s="61">
        <v>0</v>
      </c>
      <c r="L229" s="60">
        <v>0</v>
      </c>
    </row>
    <row r="230" spans="1:12" ht="14.25" hidden="1" customHeight="1">
      <c r="A230" s="54">
        <v>3</v>
      </c>
      <c r="B230" s="55">
        <v>3</v>
      </c>
      <c r="C230" s="55">
        <v>1</v>
      </c>
      <c r="D230" s="55">
        <v>4</v>
      </c>
      <c r="E230" s="55">
        <v>1</v>
      </c>
      <c r="F230" s="57">
        <v>2</v>
      </c>
      <c r="G230" s="56" t="s">
        <v>206</v>
      </c>
      <c r="H230" s="43">
        <v>287</v>
      </c>
      <c r="I230" s="61">
        <v>0</v>
      </c>
      <c r="J230" s="104">
        <v>0</v>
      </c>
      <c r="K230" s="104">
        <v>0</v>
      </c>
      <c r="L230" s="103">
        <v>0</v>
      </c>
    </row>
    <row r="231" spans="1:12" ht="15.75" hidden="1" customHeight="1">
      <c r="A231" s="54">
        <v>3</v>
      </c>
      <c r="B231" s="55">
        <v>3</v>
      </c>
      <c r="C231" s="55">
        <v>1</v>
      </c>
      <c r="D231" s="55">
        <v>5</v>
      </c>
      <c r="E231" s="55"/>
      <c r="F231" s="57"/>
      <c r="G231" s="56" t="s">
        <v>207</v>
      </c>
      <c r="H231" s="43">
        <v>288</v>
      </c>
      <c r="I231" s="65">
        <f t="shared" ref="I231:L232" si="19">I232</f>
        <v>0</v>
      </c>
      <c r="J231" s="110">
        <f t="shared" si="19"/>
        <v>0</v>
      </c>
      <c r="K231" s="45">
        <f t="shared" si="19"/>
        <v>0</v>
      </c>
      <c r="L231" s="45">
        <f t="shared" si="19"/>
        <v>0</v>
      </c>
    </row>
    <row r="232" spans="1:12" ht="14.25" hidden="1" customHeight="1">
      <c r="A232" s="49">
        <v>3</v>
      </c>
      <c r="B232" s="76">
        <v>3</v>
      </c>
      <c r="C232" s="76">
        <v>1</v>
      </c>
      <c r="D232" s="76">
        <v>5</v>
      </c>
      <c r="E232" s="76">
        <v>1</v>
      </c>
      <c r="F232" s="77"/>
      <c r="G232" s="56" t="s">
        <v>207</v>
      </c>
      <c r="H232" s="43">
        <v>289</v>
      </c>
      <c r="I232" s="45">
        <f t="shared" si="19"/>
        <v>0</v>
      </c>
      <c r="J232" s="111">
        <f t="shared" si="19"/>
        <v>0</v>
      </c>
      <c r="K232" s="65">
        <f t="shared" si="19"/>
        <v>0</v>
      </c>
      <c r="L232" s="65">
        <f t="shared" si="19"/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5</v>
      </c>
      <c r="E233" s="55">
        <v>1</v>
      </c>
      <c r="F233" s="57">
        <v>1</v>
      </c>
      <c r="G233" s="56" t="s">
        <v>208</v>
      </c>
      <c r="H233" s="43">
        <v>290</v>
      </c>
      <c r="I233" s="61">
        <v>0</v>
      </c>
      <c r="J233" s="104">
        <v>0</v>
      </c>
      <c r="K233" s="104">
        <v>0</v>
      </c>
      <c r="L233" s="103">
        <v>0</v>
      </c>
    </row>
    <row r="234" spans="1:12" ht="14.25" hidden="1" customHeight="1">
      <c r="A234" s="54">
        <v>3</v>
      </c>
      <c r="B234" s="55">
        <v>3</v>
      </c>
      <c r="C234" s="55">
        <v>1</v>
      </c>
      <c r="D234" s="55">
        <v>6</v>
      </c>
      <c r="E234" s="55"/>
      <c r="F234" s="57"/>
      <c r="G234" s="56" t="s">
        <v>177</v>
      </c>
      <c r="H234" s="43">
        <v>291</v>
      </c>
      <c r="I234" s="45">
        <f t="shared" ref="I234:L235" si="20">I235</f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3.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292</v>
      </c>
      <c r="I235" s="44">
        <f t="shared" si="20"/>
        <v>0</v>
      </c>
      <c r="J235" s="110">
        <f t="shared" si="20"/>
        <v>0</v>
      </c>
      <c r="K235" s="45">
        <f t="shared" si="20"/>
        <v>0</v>
      </c>
      <c r="L235" s="45">
        <f t="shared" si="20"/>
        <v>0</v>
      </c>
    </row>
    <row r="236" spans="1:12" ht="14.25" hidden="1" customHeight="1">
      <c r="A236" s="54">
        <v>3</v>
      </c>
      <c r="B236" s="55">
        <v>3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293</v>
      </c>
      <c r="I236" s="104">
        <v>0</v>
      </c>
      <c r="J236" s="104">
        <v>0</v>
      </c>
      <c r="K236" s="104">
        <v>0</v>
      </c>
      <c r="L236" s="103">
        <v>0</v>
      </c>
    </row>
    <row r="237" spans="1:12" ht="15" hidden="1" customHeight="1">
      <c r="A237" s="54">
        <v>3</v>
      </c>
      <c r="B237" s="55">
        <v>3</v>
      </c>
      <c r="C237" s="55">
        <v>1</v>
      </c>
      <c r="D237" s="55">
        <v>7</v>
      </c>
      <c r="E237" s="55"/>
      <c r="F237" s="57"/>
      <c r="G237" s="56" t="s">
        <v>209</v>
      </c>
      <c r="H237" s="43">
        <v>294</v>
      </c>
      <c r="I237" s="44">
        <f>I238</f>
        <v>0</v>
      </c>
      <c r="J237" s="110">
        <f>J238</f>
        <v>0</v>
      </c>
      <c r="K237" s="45">
        <f>K238</f>
        <v>0</v>
      </c>
      <c r="L237" s="45">
        <f>L238</f>
        <v>0</v>
      </c>
    </row>
    <row r="238" spans="1:12" ht="16.5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/>
      <c r="G238" s="56" t="s">
        <v>209</v>
      </c>
      <c r="H238" s="43">
        <v>295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1</v>
      </c>
      <c r="G239" s="56" t="s">
        <v>210</v>
      </c>
      <c r="H239" s="43">
        <v>296</v>
      </c>
      <c r="I239" s="104">
        <v>0</v>
      </c>
      <c r="J239" s="104">
        <v>0</v>
      </c>
      <c r="K239" s="104">
        <v>0</v>
      </c>
      <c r="L239" s="103">
        <v>0</v>
      </c>
    </row>
    <row r="240" spans="1:12" ht="27.75" hidden="1" customHeight="1">
      <c r="A240" s="54">
        <v>3</v>
      </c>
      <c r="B240" s="55">
        <v>3</v>
      </c>
      <c r="C240" s="55">
        <v>1</v>
      </c>
      <c r="D240" s="55">
        <v>7</v>
      </c>
      <c r="E240" s="55">
        <v>1</v>
      </c>
      <c r="F240" s="57">
        <v>2</v>
      </c>
      <c r="G240" s="56" t="s">
        <v>211</v>
      </c>
      <c r="H240" s="43">
        <v>297</v>
      </c>
      <c r="I240" s="61">
        <v>0</v>
      </c>
      <c r="J240" s="61">
        <v>0</v>
      </c>
      <c r="K240" s="61">
        <v>0</v>
      </c>
      <c r="L240" s="61">
        <v>0</v>
      </c>
    </row>
    <row r="241" spans="1:16" ht="38.25" hidden="1" customHeight="1">
      <c r="A241" s="54">
        <v>3</v>
      </c>
      <c r="B241" s="55">
        <v>3</v>
      </c>
      <c r="C241" s="55">
        <v>2</v>
      </c>
      <c r="D241" s="55"/>
      <c r="E241" s="55"/>
      <c r="F241" s="57"/>
      <c r="G241" s="56" t="s">
        <v>212</v>
      </c>
      <c r="H241" s="43">
        <v>298</v>
      </c>
      <c r="I241" s="44">
        <f>SUM(I242+I251+I255+I259+I263+I266+I269)</f>
        <v>0</v>
      </c>
      <c r="J241" s="110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6" ht="15" hidden="1" customHeight="1">
      <c r="A242" s="54">
        <v>3</v>
      </c>
      <c r="B242" s="55">
        <v>3</v>
      </c>
      <c r="C242" s="55">
        <v>2</v>
      </c>
      <c r="D242" s="55">
        <v>1</v>
      </c>
      <c r="E242" s="55"/>
      <c r="F242" s="57"/>
      <c r="G242" s="56" t="s">
        <v>159</v>
      </c>
      <c r="H242" s="43">
        <v>299</v>
      </c>
      <c r="I242" s="44">
        <f>I243</f>
        <v>0</v>
      </c>
      <c r="J242" s="110">
        <f>J243</f>
        <v>0</v>
      </c>
      <c r="K242" s="45">
        <f>K243</f>
        <v>0</v>
      </c>
      <c r="L242" s="45">
        <f>L243</f>
        <v>0</v>
      </c>
    </row>
    <row r="243" spans="1:16" ht="14.4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/>
      <c r="G243" s="56" t="s">
        <v>159</v>
      </c>
      <c r="H243" s="43">
        <v>300</v>
      </c>
      <c r="I243" s="44">
        <f>SUM(I244:I244)</f>
        <v>0</v>
      </c>
      <c r="J243" s="44">
        <f>SUM(J244:J244)</f>
        <v>0</v>
      </c>
      <c r="K243" s="44">
        <f>SUM(K244:K244)</f>
        <v>0</v>
      </c>
      <c r="L243" s="44">
        <f>SUM(L244:L244)</f>
        <v>0</v>
      </c>
      <c r="M243" s="139"/>
      <c r="N243" s="139"/>
      <c r="O243" s="139"/>
      <c r="P243" s="139"/>
    </row>
    <row r="244" spans="1:16" ht="13.5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1</v>
      </c>
      <c r="F244" s="57">
        <v>1</v>
      </c>
      <c r="G244" s="56" t="s">
        <v>160</v>
      </c>
      <c r="H244" s="43">
        <v>301</v>
      </c>
      <c r="I244" s="104">
        <v>0</v>
      </c>
      <c r="J244" s="104">
        <v>0</v>
      </c>
      <c r="K244" s="104">
        <v>0</v>
      </c>
      <c r="L244" s="103"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/>
      <c r="G245" s="78" t="s">
        <v>183</v>
      </c>
      <c r="H245" s="43">
        <v>302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1</v>
      </c>
      <c r="G246" s="78" t="s">
        <v>162</v>
      </c>
      <c r="H246" s="43">
        <v>303</v>
      </c>
      <c r="I246" s="104">
        <v>0</v>
      </c>
      <c r="J246" s="104">
        <v>0</v>
      </c>
      <c r="K246" s="104">
        <v>0</v>
      </c>
      <c r="L246" s="103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2</v>
      </c>
      <c r="F247" s="57">
        <v>2</v>
      </c>
      <c r="G247" s="78" t="s">
        <v>163</v>
      </c>
      <c r="H247" s="43">
        <v>304</v>
      </c>
      <c r="I247" s="61">
        <v>0</v>
      </c>
      <c r="J247" s="61">
        <v>0</v>
      </c>
      <c r="K247" s="61">
        <v>0</v>
      </c>
      <c r="L247" s="61"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/>
      <c r="G248" s="78" t="s">
        <v>164</v>
      </c>
      <c r="H248" s="43">
        <v>305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1</v>
      </c>
      <c r="G249" s="78" t="s">
        <v>165</v>
      </c>
      <c r="H249" s="43">
        <v>306</v>
      </c>
      <c r="I249" s="61">
        <v>0</v>
      </c>
      <c r="J249" s="61">
        <v>0</v>
      </c>
      <c r="K249" s="61">
        <v>0</v>
      </c>
      <c r="L249" s="61">
        <v>0</v>
      </c>
    </row>
    <row r="250" spans="1:16" ht="14.4" hidden="1" customHeight="1">
      <c r="A250" s="58">
        <v>3</v>
      </c>
      <c r="B250" s="54">
        <v>3</v>
      </c>
      <c r="C250" s="55">
        <v>2</v>
      </c>
      <c r="D250" s="56">
        <v>1</v>
      </c>
      <c r="E250" s="54">
        <v>3</v>
      </c>
      <c r="F250" s="57">
        <v>2</v>
      </c>
      <c r="G250" s="78" t="s">
        <v>184</v>
      </c>
      <c r="H250" s="43">
        <v>307</v>
      </c>
      <c r="I250" s="79">
        <v>0</v>
      </c>
      <c r="J250" s="112">
        <v>0</v>
      </c>
      <c r="K250" s="79">
        <v>0</v>
      </c>
      <c r="L250" s="79">
        <v>0</v>
      </c>
    </row>
    <row r="251" spans="1:16" ht="14.4" hidden="1" customHeight="1">
      <c r="A251" s="66">
        <v>3</v>
      </c>
      <c r="B251" s="66">
        <v>3</v>
      </c>
      <c r="C251" s="75">
        <v>2</v>
      </c>
      <c r="D251" s="78">
        <v>2</v>
      </c>
      <c r="E251" s="75"/>
      <c r="F251" s="77"/>
      <c r="G251" s="78" t="s">
        <v>198</v>
      </c>
      <c r="H251" s="43">
        <v>308</v>
      </c>
      <c r="I251" s="71">
        <f>I252</f>
        <v>0</v>
      </c>
      <c r="J251" s="113">
        <f>J252</f>
        <v>0</v>
      </c>
      <c r="K251" s="72">
        <f>K252</f>
        <v>0</v>
      </c>
      <c r="L251" s="72">
        <f>L252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4">
        <v>1</v>
      </c>
      <c r="F252" s="57"/>
      <c r="G252" s="78" t="s">
        <v>198</v>
      </c>
      <c r="H252" s="43">
        <v>309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6" ht="14.4" hidden="1" customHeight="1">
      <c r="A253" s="58">
        <v>3</v>
      </c>
      <c r="B253" s="58">
        <v>3</v>
      </c>
      <c r="C253" s="54">
        <v>2</v>
      </c>
      <c r="D253" s="56">
        <v>2</v>
      </c>
      <c r="E253" s="58">
        <v>1</v>
      </c>
      <c r="F253" s="88">
        <v>1</v>
      </c>
      <c r="G253" s="56" t="s">
        <v>199</v>
      </c>
      <c r="H253" s="43">
        <v>310</v>
      </c>
      <c r="I253" s="61">
        <v>0</v>
      </c>
      <c r="J253" s="61">
        <v>0</v>
      </c>
      <c r="K253" s="61">
        <v>0</v>
      </c>
      <c r="L253" s="61">
        <v>0</v>
      </c>
    </row>
    <row r="254" spans="1:16" ht="14.4" hidden="1" customHeight="1">
      <c r="A254" s="66">
        <v>3</v>
      </c>
      <c r="B254" s="66">
        <v>3</v>
      </c>
      <c r="C254" s="67">
        <v>2</v>
      </c>
      <c r="D254" s="68">
        <v>2</v>
      </c>
      <c r="E254" s="69">
        <v>1</v>
      </c>
      <c r="F254" s="96">
        <v>2</v>
      </c>
      <c r="G254" s="69" t="s">
        <v>200</v>
      </c>
      <c r="H254" s="43">
        <v>311</v>
      </c>
      <c r="I254" s="61">
        <v>0</v>
      </c>
      <c r="J254" s="61">
        <v>0</v>
      </c>
      <c r="K254" s="61">
        <v>0</v>
      </c>
      <c r="L254" s="61">
        <v>0</v>
      </c>
    </row>
    <row r="255" spans="1:16" ht="23.25" hidden="1" customHeight="1">
      <c r="A255" s="58">
        <v>3</v>
      </c>
      <c r="B255" s="58">
        <v>3</v>
      </c>
      <c r="C255" s="54">
        <v>2</v>
      </c>
      <c r="D255" s="55">
        <v>3</v>
      </c>
      <c r="E255" s="56"/>
      <c r="F255" s="88"/>
      <c r="G255" s="56" t="s">
        <v>201</v>
      </c>
      <c r="H255" s="43">
        <v>312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6" ht="13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/>
      <c r="G256" s="56" t="s">
        <v>201</v>
      </c>
      <c r="H256" s="43">
        <v>313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28.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1</v>
      </c>
      <c r="G257" s="56" t="s">
        <v>202</v>
      </c>
      <c r="H257" s="43">
        <v>314</v>
      </c>
      <c r="I257" s="104">
        <v>0</v>
      </c>
      <c r="J257" s="104">
        <v>0</v>
      </c>
      <c r="K257" s="104">
        <v>0</v>
      </c>
      <c r="L257" s="103">
        <v>0</v>
      </c>
    </row>
    <row r="258" spans="1:12" ht="27.75" hidden="1" customHeight="1">
      <c r="A258" s="58">
        <v>3</v>
      </c>
      <c r="B258" s="58">
        <v>3</v>
      </c>
      <c r="C258" s="54">
        <v>2</v>
      </c>
      <c r="D258" s="55">
        <v>3</v>
      </c>
      <c r="E258" s="56">
        <v>1</v>
      </c>
      <c r="F258" s="88">
        <v>2</v>
      </c>
      <c r="G258" s="56" t="s">
        <v>203</v>
      </c>
      <c r="H258" s="43">
        <v>315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4" hidden="1" customHeight="1">
      <c r="A259" s="58">
        <v>3</v>
      </c>
      <c r="B259" s="58">
        <v>3</v>
      </c>
      <c r="C259" s="54">
        <v>2</v>
      </c>
      <c r="D259" s="55">
        <v>4</v>
      </c>
      <c r="E259" s="55"/>
      <c r="F259" s="57"/>
      <c r="G259" s="56" t="s">
        <v>204</v>
      </c>
      <c r="H259" s="43">
        <v>316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74">
        <v>3</v>
      </c>
      <c r="B260" s="74">
        <v>3</v>
      </c>
      <c r="C260" s="49">
        <v>2</v>
      </c>
      <c r="D260" s="47">
        <v>4</v>
      </c>
      <c r="E260" s="47">
        <v>1</v>
      </c>
      <c r="F260" s="50"/>
      <c r="G260" s="56" t="s">
        <v>204</v>
      </c>
      <c r="H260" s="43">
        <v>317</v>
      </c>
      <c r="I260" s="64">
        <f>SUM(I261:I262)</f>
        <v>0</v>
      </c>
      <c r="J260" s="85">
        <f>SUM(J261:J262)</f>
        <v>0</v>
      </c>
      <c r="K260" s="65">
        <f>SUM(K261:K262)</f>
        <v>0</v>
      </c>
      <c r="L260" s="65">
        <f>SUM(L261:L262)</f>
        <v>0</v>
      </c>
    </row>
    <row r="261" spans="1:12" ht="15.75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1</v>
      </c>
      <c r="G261" s="56" t="s">
        <v>205</v>
      </c>
      <c r="H261" s="43">
        <v>318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4</v>
      </c>
      <c r="E262" s="55">
        <v>1</v>
      </c>
      <c r="F262" s="57">
        <v>2</v>
      </c>
      <c r="G262" s="56" t="s">
        <v>213</v>
      </c>
      <c r="H262" s="43">
        <v>319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4" hidden="1" customHeight="1">
      <c r="A263" s="58">
        <v>3</v>
      </c>
      <c r="B263" s="58">
        <v>3</v>
      </c>
      <c r="C263" s="54">
        <v>2</v>
      </c>
      <c r="D263" s="55">
        <v>5</v>
      </c>
      <c r="E263" s="55"/>
      <c r="F263" s="57"/>
      <c r="G263" s="56" t="s">
        <v>207</v>
      </c>
      <c r="H263" s="43">
        <v>320</v>
      </c>
      <c r="I263" s="44">
        <f t="shared" ref="I263:L264" si="21">I264</f>
        <v>0</v>
      </c>
      <c r="J263" s="84">
        <f t="shared" si="21"/>
        <v>0</v>
      </c>
      <c r="K263" s="45">
        <f t="shared" si="21"/>
        <v>0</v>
      </c>
      <c r="L263" s="45">
        <f t="shared" si="21"/>
        <v>0</v>
      </c>
    </row>
    <row r="264" spans="1:12" ht="14.4" hidden="1" customHeight="1">
      <c r="A264" s="74">
        <v>3</v>
      </c>
      <c r="B264" s="74">
        <v>3</v>
      </c>
      <c r="C264" s="49">
        <v>2</v>
      </c>
      <c r="D264" s="47">
        <v>5</v>
      </c>
      <c r="E264" s="47">
        <v>1</v>
      </c>
      <c r="F264" s="50"/>
      <c r="G264" s="56" t="s">
        <v>207</v>
      </c>
      <c r="H264" s="43">
        <v>321</v>
      </c>
      <c r="I264" s="64">
        <f t="shared" si="21"/>
        <v>0</v>
      </c>
      <c r="J264" s="85">
        <f t="shared" si="21"/>
        <v>0</v>
      </c>
      <c r="K264" s="65">
        <f t="shared" si="21"/>
        <v>0</v>
      </c>
      <c r="L264" s="65">
        <f t="shared" si="21"/>
        <v>0</v>
      </c>
    </row>
    <row r="265" spans="1:12" ht="14.4" hidden="1" customHeight="1">
      <c r="A265" s="58">
        <v>3</v>
      </c>
      <c r="B265" s="58">
        <v>3</v>
      </c>
      <c r="C265" s="54">
        <v>2</v>
      </c>
      <c r="D265" s="55">
        <v>5</v>
      </c>
      <c r="E265" s="55">
        <v>1</v>
      </c>
      <c r="F265" s="57">
        <v>1</v>
      </c>
      <c r="G265" s="56" t="s">
        <v>207</v>
      </c>
      <c r="H265" s="43">
        <v>322</v>
      </c>
      <c r="I265" s="104">
        <v>0</v>
      </c>
      <c r="J265" s="104">
        <v>0</v>
      </c>
      <c r="K265" s="104">
        <v>0</v>
      </c>
      <c r="L265" s="103">
        <v>0</v>
      </c>
    </row>
    <row r="266" spans="1:12" ht="16.5" hidden="1" customHeight="1">
      <c r="A266" s="58">
        <v>3</v>
      </c>
      <c r="B266" s="58">
        <v>3</v>
      </c>
      <c r="C266" s="54">
        <v>2</v>
      </c>
      <c r="D266" s="55">
        <v>6</v>
      </c>
      <c r="E266" s="55"/>
      <c r="F266" s="57"/>
      <c r="G266" s="56" t="s">
        <v>177</v>
      </c>
      <c r="H266" s="43">
        <v>323</v>
      </c>
      <c r="I266" s="44">
        <f t="shared" ref="I266:L267" si="22">I267</f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5" hidden="1" customHeight="1">
      <c r="A267" s="58">
        <v>3</v>
      </c>
      <c r="B267" s="58">
        <v>3</v>
      </c>
      <c r="C267" s="54">
        <v>2</v>
      </c>
      <c r="D267" s="55">
        <v>6</v>
      </c>
      <c r="E267" s="55">
        <v>1</v>
      </c>
      <c r="F267" s="57"/>
      <c r="G267" s="56" t="s">
        <v>177</v>
      </c>
      <c r="H267" s="43">
        <v>324</v>
      </c>
      <c r="I267" s="44">
        <f t="shared" si="22"/>
        <v>0</v>
      </c>
      <c r="J267" s="84">
        <f t="shared" si="22"/>
        <v>0</v>
      </c>
      <c r="K267" s="45">
        <f t="shared" si="22"/>
        <v>0</v>
      </c>
      <c r="L267" s="45">
        <f t="shared" si="22"/>
        <v>0</v>
      </c>
    </row>
    <row r="268" spans="1:12" ht="13.5" hidden="1" customHeight="1">
      <c r="A268" s="66">
        <v>3</v>
      </c>
      <c r="B268" s="66">
        <v>3</v>
      </c>
      <c r="C268" s="67">
        <v>2</v>
      </c>
      <c r="D268" s="68">
        <v>6</v>
      </c>
      <c r="E268" s="68">
        <v>1</v>
      </c>
      <c r="F268" s="70">
        <v>1</v>
      </c>
      <c r="G268" s="69" t="s">
        <v>177</v>
      </c>
      <c r="H268" s="43">
        <v>325</v>
      </c>
      <c r="I268" s="104">
        <v>0</v>
      </c>
      <c r="J268" s="104">
        <v>0</v>
      </c>
      <c r="K268" s="104">
        <v>0</v>
      </c>
      <c r="L268" s="103">
        <v>0</v>
      </c>
    </row>
    <row r="269" spans="1:12" ht="15" hidden="1" customHeight="1">
      <c r="A269" s="58">
        <v>3</v>
      </c>
      <c r="B269" s="58">
        <v>3</v>
      </c>
      <c r="C269" s="54">
        <v>2</v>
      </c>
      <c r="D269" s="55">
        <v>7</v>
      </c>
      <c r="E269" s="55"/>
      <c r="F269" s="57"/>
      <c r="G269" s="56" t="s">
        <v>209</v>
      </c>
      <c r="H269" s="43">
        <v>326</v>
      </c>
      <c r="I269" s="44">
        <f>I270</f>
        <v>0</v>
      </c>
      <c r="J269" s="84">
        <f>J270</f>
        <v>0</v>
      </c>
      <c r="K269" s="45">
        <f>K270</f>
        <v>0</v>
      </c>
      <c r="L269" s="45">
        <f>L270</f>
        <v>0</v>
      </c>
    </row>
    <row r="270" spans="1:12" ht="12.75" hidden="1" customHeight="1">
      <c r="A270" s="66">
        <v>3</v>
      </c>
      <c r="B270" s="66">
        <v>3</v>
      </c>
      <c r="C270" s="67">
        <v>2</v>
      </c>
      <c r="D270" s="68">
        <v>7</v>
      </c>
      <c r="E270" s="68">
        <v>1</v>
      </c>
      <c r="F270" s="70"/>
      <c r="G270" s="56" t="s">
        <v>209</v>
      </c>
      <c r="H270" s="43">
        <v>327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27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1</v>
      </c>
      <c r="G271" s="56" t="s">
        <v>210</v>
      </c>
      <c r="H271" s="43">
        <v>328</v>
      </c>
      <c r="I271" s="104">
        <v>0</v>
      </c>
      <c r="J271" s="104">
        <v>0</v>
      </c>
      <c r="K271" s="104">
        <v>0</v>
      </c>
      <c r="L271" s="103">
        <v>0</v>
      </c>
    </row>
    <row r="272" spans="1:12" ht="30" hidden="1" customHeight="1">
      <c r="A272" s="58">
        <v>3</v>
      </c>
      <c r="B272" s="58">
        <v>3</v>
      </c>
      <c r="C272" s="54">
        <v>2</v>
      </c>
      <c r="D272" s="55">
        <v>7</v>
      </c>
      <c r="E272" s="55">
        <v>1</v>
      </c>
      <c r="F272" s="57">
        <v>2</v>
      </c>
      <c r="G272" s="56" t="s">
        <v>211</v>
      </c>
      <c r="H272" s="43">
        <v>329</v>
      </c>
      <c r="I272" s="61">
        <v>0</v>
      </c>
      <c r="J272" s="61">
        <v>0</v>
      </c>
      <c r="K272" s="61">
        <v>0</v>
      </c>
      <c r="L272" s="61">
        <v>0</v>
      </c>
    </row>
    <row r="273" spans="1:12" ht="18.75" customHeight="1">
      <c r="A273" s="24"/>
      <c r="B273" s="24"/>
      <c r="C273" s="25"/>
      <c r="D273" s="114"/>
      <c r="E273" s="115"/>
      <c r="F273" s="116"/>
      <c r="G273" s="117" t="s">
        <v>214</v>
      </c>
      <c r="H273" s="43">
        <v>330</v>
      </c>
      <c r="I273" s="93">
        <f>SUM(I30)</f>
        <v>5500</v>
      </c>
      <c r="J273" s="93">
        <f>SUM(J30)</f>
        <v>800</v>
      </c>
      <c r="K273" s="93">
        <f>SUM(K30)</f>
        <v>642.27</v>
      </c>
      <c r="L273" s="93">
        <f>SUM(L30)</f>
        <v>642.27</v>
      </c>
    </row>
    <row r="274" spans="1:12" ht="18.75" customHeight="1">
      <c r="G274" s="118"/>
      <c r="H274" s="43"/>
      <c r="I274" s="119"/>
      <c r="J274" s="120"/>
      <c r="K274" s="120"/>
      <c r="L274" s="120"/>
    </row>
    <row r="275" spans="1:12" ht="18.75" customHeight="1">
      <c r="D275" s="21"/>
      <c r="E275" s="21"/>
      <c r="F275" s="29"/>
      <c r="G275" s="21" t="s">
        <v>215</v>
      </c>
      <c r="H275" s="140"/>
      <c r="I275" s="121"/>
      <c r="J275" s="120"/>
      <c r="K275" s="21" t="s">
        <v>216</v>
      </c>
      <c r="L275" s="121"/>
    </row>
    <row r="276" spans="1:12" ht="18.75" customHeight="1">
      <c r="A276" s="122"/>
      <c r="B276" s="122"/>
      <c r="C276" s="122"/>
      <c r="D276" s="123" t="s">
        <v>217</v>
      </c>
      <c r="E276"/>
      <c r="F276"/>
      <c r="G276" s="140"/>
      <c r="H276" s="140"/>
      <c r="I276" s="128" t="s">
        <v>218</v>
      </c>
      <c r="K276" s="410" t="s">
        <v>219</v>
      </c>
      <c r="L276" s="410"/>
    </row>
    <row r="277" spans="1:12" ht="15.75" customHeight="1">
      <c r="I277" s="124"/>
      <c r="K277" s="124"/>
      <c r="L277" s="124"/>
    </row>
    <row r="278" spans="1:12" ht="15.75" customHeight="1">
      <c r="D278" s="21"/>
      <c r="E278" s="21"/>
      <c r="F278" s="29"/>
      <c r="G278" s="21" t="s">
        <v>220</v>
      </c>
      <c r="I278" s="124"/>
      <c r="K278" s="21" t="s">
        <v>221</v>
      </c>
      <c r="L278" s="125"/>
    </row>
    <row r="279" spans="1:12" ht="26.25" customHeight="1">
      <c r="D279" s="412" t="s">
        <v>222</v>
      </c>
      <c r="E279" s="413"/>
      <c r="F279" s="413"/>
      <c r="G279" s="413"/>
      <c r="H279" s="126"/>
      <c r="I279" s="127" t="s">
        <v>218</v>
      </c>
      <c r="K279" s="410" t="s">
        <v>219</v>
      </c>
      <c r="L279" s="41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76:L276"/>
    <mergeCell ref="D279:G279"/>
    <mergeCell ref="K279:L279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topLeftCell="A4" workbookViewId="0">
      <selection activeCell="G17" sqref="G17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317"/>
      <c r="B1" s="317"/>
      <c r="C1" s="317"/>
      <c r="D1" s="317"/>
      <c r="E1" s="317"/>
      <c r="F1" s="317"/>
      <c r="G1" s="317"/>
      <c r="H1" s="366" t="s">
        <v>373</v>
      </c>
      <c r="I1" s="318"/>
      <c r="J1" s="319"/>
      <c r="K1" s="317"/>
    </row>
    <row r="2" spans="1:11">
      <c r="A2" s="317"/>
      <c r="B2" s="317"/>
      <c r="C2" s="317"/>
      <c r="D2" s="317"/>
      <c r="E2" s="317"/>
      <c r="F2" s="317"/>
      <c r="G2" s="317"/>
      <c r="H2" s="366" t="s">
        <v>374</v>
      </c>
      <c r="I2" s="318"/>
      <c r="J2" s="319"/>
      <c r="K2" s="317"/>
    </row>
    <row r="3" spans="1:11" ht="15.6">
      <c r="A3" s="317"/>
      <c r="B3" s="317"/>
      <c r="C3" s="317"/>
      <c r="D3" s="317"/>
      <c r="E3" s="317"/>
      <c r="F3" s="317"/>
      <c r="G3" s="317"/>
      <c r="H3" s="366" t="s">
        <v>375</v>
      </c>
      <c r="I3" s="318"/>
      <c r="J3" s="320"/>
      <c r="K3" s="317"/>
    </row>
    <row r="4" spans="1:11" ht="10.199999999999999" customHeight="1">
      <c r="A4" s="317"/>
      <c r="B4" s="317"/>
      <c r="C4" s="317"/>
      <c r="D4" s="317"/>
      <c r="E4" s="317"/>
      <c r="F4" s="317"/>
      <c r="G4" s="317"/>
      <c r="H4" s="321"/>
      <c r="I4" s="319"/>
      <c r="J4" s="320"/>
      <c r="K4" s="317"/>
    </row>
    <row r="5" spans="1:11">
      <c r="A5" s="317"/>
      <c r="B5" s="322"/>
      <c r="C5" s="322"/>
      <c r="D5" s="322"/>
      <c r="E5" s="322"/>
      <c r="F5" s="317"/>
      <c r="G5" s="430" t="s">
        <v>376</v>
      </c>
      <c r="H5" s="430"/>
      <c r="I5" s="430"/>
      <c r="J5" s="430"/>
      <c r="K5" s="430"/>
    </row>
    <row r="6" spans="1:11">
      <c r="A6" s="317"/>
      <c r="B6" s="322"/>
      <c r="C6" s="322"/>
      <c r="D6" s="322"/>
      <c r="E6" s="322"/>
      <c r="F6" s="317"/>
      <c r="G6" s="431" t="s">
        <v>5</v>
      </c>
      <c r="H6" s="431"/>
      <c r="I6" s="431"/>
      <c r="J6" s="431"/>
      <c r="K6" s="431"/>
    </row>
    <row r="7" spans="1:11">
      <c r="A7" s="322"/>
      <c r="B7" s="322"/>
      <c r="C7" s="322"/>
      <c r="D7" s="322"/>
      <c r="E7" s="323"/>
      <c r="F7" s="323"/>
      <c r="G7" s="432" t="s">
        <v>6</v>
      </c>
      <c r="H7" s="432"/>
      <c r="I7" s="432"/>
      <c r="J7" s="432"/>
      <c r="K7" s="432"/>
    </row>
    <row r="8" spans="1:11" ht="8.4" customHeight="1">
      <c r="A8" s="322"/>
      <c r="B8" s="322"/>
      <c r="C8" s="322"/>
      <c r="D8" s="322"/>
      <c r="E8" s="322"/>
      <c r="F8" s="324"/>
      <c r="G8" s="433"/>
      <c r="H8" s="433"/>
      <c r="I8" s="429"/>
      <c r="J8" s="429"/>
      <c r="K8" s="429"/>
    </row>
    <row r="9" spans="1:11" ht="14.4" customHeight="1">
      <c r="A9" s="434" t="s">
        <v>377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</row>
    <row r="10" spans="1:11" ht="7.2" customHeight="1">
      <c r="A10" s="325"/>
      <c r="B10" s="326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1:11">
      <c r="A11" s="428" t="s">
        <v>378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</row>
    <row r="12" spans="1:11">
      <c r="A12" s="325"/>
      <c r="B12" s="326"/>
      <c r="C12" s="326"/>
      <c r="D12" s="326"/>
      <c r="E12" s="326"/>
      <c r="F12" s="326"/>
      <c r="G12" s="429" t="s">
        <v>368</v>
      </c>
      <c r="H12" s="429"/>
      <c r="I12" s="429"/>
      <c r="J12" s="429"/>
      <c r="K12" s="429"/>
    </row>
    <row r="13" spans="1:11">
      <c r="A13" s="325"/>
      <c r="B13" s="326"/>
      <c r="C13" s="326"/>
      <c r="D13" s="326"/>
      <c r="E13" s="326"/>
      <c r="F13" s="326"/>
      <c r="G13" s="429" t="s">
        <v>8</v>
      </c>
      <c r="H13" s="429"/>
      <c r="I13" s="429"/>
      <c r="J13" s="429"/>
      <c r="K13" s="429"/>
    </row>
    <row r="14" spans="1:11" ht="7.2" customHeight="1">
      <c r="A14" s="325"/>
      <c r="B14" s="326"/>
      <c r="C14" s="326"/>
      <c r="D14" s="326"/>
      <c r="E14" s="326"/>
      <c r="F14" s="326"/>
      <c r="G14" s="324"/>
      <c r="H14" s="324"/>
      <c r="I14" s="324"/>
      <c r="J14" s="324"/>
      <c r="K14" s="324"/>
    </row>
    <row r="15" spans="1:11">
      <c r="A15" s="428" t="s">
        <v>9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</row>
    <row r="16" spans="1:11">
      <c r="A16" s="324" t="s">
        <v>379</v>
      </c>
      <c r="B16" s="324"/>
      <c r="C16" s="324"/>
      <c r="D16" s="324"/>
      <c r="E16" s="324"/>
      <c r="F16" s="324"/>
      <c r="G16" s="429" t="s">
        <v>443</v>
      </c>
      <c r="H16" s="429"/>
      <c r="I16" s="438"/>
      <c r="J16" s="438"/>
      <c r="K16" s="438"/>
    </row>
    <row r="17" spans="1:11">
      <c r="A17" s="327"/>
      <c r="B17" s="324"/>
      <c r="C17" s="324"/>
      <c r="D17" s="324"/>
      <c r="E17" s="324"/>
      <c r="F17" s="324"/>
      <c r="G17" s="324" t="s">
        <v>380</v>
      </c>
      <c r="H17" s="324"/>
      <c r="I17" s="317"/>
      <c r="J17" s="317"/>
      <c r="K17" s="328"/>
    </row>
    <row r="18" spans="1:1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</row>
    <row r="19" spans="1:11">
      <c r="A19" s="327"/>
      <c r="B19" s="324"/>
      <c r="C19" s="324"/>
      <c r="D19" s="324"/>
      <c r="E19" s="324"/>
      <c r="F19" s="324"/>
      <c r="G19" s="324"/>
      <c r="H19" s="324"/>
      <c r="I19" s="329"/>
      <c r="J19" s="330"/>
      <c r="K19" s="331" t="s">
        <v>13</v>
      </c>
    </row>
    <row r="20" spans="1:11">
      <c r="A20" s="327"/>
      <c r="B20" s="324"/>
      <c r="C20" s="324"/>
      <c r="D20" s="324"/>
      <c r="E20" s="324"/>
      <c r="F20" s="324"/>
      <c r="G20" s="324"/>
      <c r="H20" s="324"/>
      <c r="I20" s="332"/>
      <c r="J20" s="332" t="s">
        <v>381</v>
      </c>
      <c r="K20" s="333" t="s">
        <v>18</v>
      </c>
    </row>
    <row r="21" spans="1:11">
      <c r="A21" s="327"/>
      <c r="B21" s="324"/>
      <c r="C21" s="324"/>
      <c r="D21" s="324"/>
      <c r="E21" s="324"/>
      <c r="F21" s="324"/>
      <c r="G21" s="324"/>
      <c r="H21" s="324"/>
      <c r="I21" s="332"/>
      <c r="J21" s="332" t="s">
        <v>15</v>
      </c>
      <c r="K21" s="333"/>
    </row>
    <row r="22" spans="1:11">
      <c r="A22" s="327"/>
      <c r="B22" s="324"/>
      <c r="C22" s="324"/>
      <c r="D22" s="324"/>
      <c r="E22" s="324"/>
      <c r="F22" s="324"/>
      <c r="G22" s="324"/>
      <c r="H22" s="324"/>
      <c r="I22" s="334"/>
      <c r="J22" s="332" t="s">
        <v>17</v>
      </c>
      <c r="K22" s="333"/>
    </row>
    <row r="23" spans="1:11">
      <c r="A23" s="322"/>
      <c r="B23" s="322"/>
      <c r="C23" s="322"/>
      <c r="D23" s="322"/>
      <c r="E23" s="322"/>
      <c r="F23" s="322"/>
      <c r="G23" s="324"/>
      <c r="H23" s="324"/>
      <c r="I23" s="335"/>
      <c r="J23" s="335"/>
      <c r="K23" s="336"/>
    </row>
    <row r="24" spans="1:11">
      <c r="A24" s="322"/>
      <c r="B24" s="322"/>
      <c r="C24" s="322"/>
      <c r="D24" s="322"/>
      <c r="E24" s="322"/>
      <c r="F24" s="322"/>
      <c r="G24" s="337"/>
      <c r="H24" s="324"/>
      <c r="I24" s="335"/>
      <c r="J24" s="335"/>
      <c r="K24" s="334" t="s">
        <v>353</v>
      </c>
    </row>
    <row r="25" spans="1:11" ht="14.4" customHeight="1">
      <c r="A25" s="439" t="s">
        <v>29</v>
      </c>
      <c r="B25" s="440"/>
      <c r="C25" s="440"/>
      <c r="D25" s="440"/>
      <c r="E25" s="440"/>
      <c r="F25" s="440"/>
      <c r="G25" s="439" t="s">
        <v>30</v>
      </c>
      <c r="H25" s="439" t="s">
        <v>382</v>
      </c>
      <c r="I25" s="441" t="s">
        <v>354</v>
      </c>
      <c r="J25" s="442"/>
      <c r="K25" s="442"/>
    </row>
    <row r="26" spans="1:11">
      <c r="A26" s="440"/>
      <c r="B26" s="440"/>
      <c r="C26" s="440"/>
      <c r="D26" s="440"/>
      <c r="E26" s="440"/>
      <c r="F26" s="440"/>
      <c r="G26" s="439"/>
      <c r="H26" s="439"/>
      <c r="I26" s="443" t="s">
        <v>345</v>
      </c>
      <c r="J26" s="443"/>
      <c r="K26" s="444"/>
    </row>
    <row r="27" spans="1:11" ht="30.6" customHeight="1">
      <c r="A27" s="440"/>
      <c r="B27" s="440"/>
      <c r="C27" s="440"/>
      <c r="D27" s="440"/>
      <c r="E27" s="440"/>
      <c r="F27" s="440"/>
      <c r="G27" s="439"/>
      <c r="H27" s="439"/>
      <c r="I27" s="439" t="s">
        <v>355</v>
      </c>
      <c r="J27" s="439" t="s">
        <v>356</v>
      </c>
      <c r="K27" s="445"/>
    </row>
    <row r="28" spans="1:11" ht="45.6">
      <c r="A28" s="440"/>
      <c r="B28" s="440"/>
      <c r="C28" s="440"/>
      <c r="D28" s="440"/>
      <c r="E28" s="440"/>
      <c r="F28" s="440"/>
      <c r="G28" s="439"/>
      <c r="H28" s="439"/>
      <c r="I28" s="439"/>
      <c r="J28" s="338" t="s">
        <v>357</v>
      </c>
      <c r="K28" s="338" t="s">
        <v>383</v>
      </c>
    </row>
    <row r="29" spans="1:11">
      <c r="A29" s="446">
        <v>1</v>
      </c>
      <c r="B29" s="446"/>
      <c r="C29" s="446"/>
      <c r="D29" s="446"/>
      <c r="E29" s="446"/>
      <c r="F29" s="446"/>
      <c r="G29" s="339">
        <v>2</v>
      </c>
      <c r="H29" s="339">
        <v>3</v>
      </c>
      <c r="I29" s="339">
        <v>4</v>
      </c>
      <c r="J29" s="339">
        <v>5</v>
      </c>
      <c r="K29" s="339">
        <v>6</v>
      </c>
    </row>
    <row r="30" spans="1:11">
      <c r="A30" s="340">
        <v>2</v>
      </c>
      <c r="B30" s="340"/>
      <c r="C30" s="341"/>
      <c r="D30" s="341"/>
      <c r="E30" s="341"/>
      <c r="F30" s="341"/>
      <c r="G30" s="342" t="s">
        <v>384</v>
      </c>
      <c r="H30" s="343">
        <v>1</v>
      </c>
      <c r="I30" s="344">
        <f>I31+I36+I38</f>
        <v>1188.3599999999999</v>
      </c>
      <c r="J30" s="344">
        <f t="shared" ref="J30:K30" si="0">J31+J36+J38</f>
        <v>63235.27</v>
      </c>
      <c r="K30" s="344">
        <f t="shared" si="0"/>
        <v>0</v>
      </c>
    </row>
    <row r="31" spans="1:11" ht="15" customHeight="1">
      <c r="A31" s="340">
        <v>2</v>
      </c>
      <c r="B31" s="340">
        <v>1</v>
      </c>
      <c r="C31" s="340"/>
      <c r="D31" s="340"/>
      <c r="E31" s="340"/>
      <c r="F31" s="340"/>
      <c r="G31" s="345" t="s">
        <v>40</v>
      </c>
      <c r="H31" s="343">
        <v>2</v>
      </c>
      <c r="I31" s="344">
        <f>I32+I35</f>
        <v>0</v>
      </c>
      <c r="J31" s="344">
        <f>J32+J35</f>
        <v>52903.729999999996</v>
      </c>
      <c r="K31" s="344">
        <f>K32+K35</f>
        <v>0</v>
      </c>
    </row>
    <row r="32" spans="1:11" ht="13.2" customHeight="1">
      <c r="A32" s="341">
        <v>2</v>
      </c>
      <c r="B32" s="341">
        <v>1</v>
      </c>
      <c r="C32" s="341">
        <v>1</v>
      </c>
      <c r="D32" s="341"/>
      <c r="E32" s="341"/>
      <c r="F32" s="341"/>
      <c r="G32" s="346" t="s">
        <v>385</v>
      </c>
      <c r="H32" s="339">
        <v>3</v>
      </c>
      <c r="I32" s="347">
        <f>I33</f>
        <v>0</v>
      </c>
      <c r="J32" s="347">
        <f>J33</f>
        <v>52093.02</v>
      </c>
      <c r="K32" s="347">
        <f>K33</f>
        <v>0</v>
      </c>
    </row>
    <row r="33" spans="1:11" ht="15" customHeight="1">
      <c r="A33" s="341">
        <v>2</v>
      </c>
      <c r="B33" s="341">
        <v>1</v>
      </c>
      <c r="C33" s="341">
        <v>1</v>
      </c>
      <c r="D33" s="341">
        <v>1</v>
      </c>
      <c r="E33" s="341">
        <v>1</v>
      </c>
      <c r="F33" s="341">
        <v>1</v>
      </c>
      <c r="G33" s="346" t="s">
        <v>386</v>
      </c>
      <c r="H33" s="339">
        <v>4</v>
      </c>
      <c r="I33" s="347"/>
      <c r="J33" s="347">
        <v>52093.02</v>
      </c>
      <c r="K33" s="347"/>
    </row>
    <row r="34" spans="1:11" ht="13.2" customHeight="1">
      <c r="A34" s="341"/>
      <c r="B34" s="341"/>
      <c r="C34" s="341"/>
      <c r="D34" s="341"/>
      <c r="E34" s="341"/>
      <c r="F34" s="341"/>
      <c r="G34" s="346" t="s">
        <v>387</v>
      </c>
      <c r="H34" s="339">
        <v>5</v>
      </c>
      <c r="I34" s="347"/>
      <c r="J34" s="347">
        <v>7774.33</v>
      </c>
      <c r="K34" s="347"/>
    </row>
    <row r="35" spans="1:11" ht="15.6" customHeight="1">
      <c r="A35" s="341">
        <v>2</v>
      </c>
      <c r="B35" s="341">
        <v>1</v>
      </c>
      <c r="C35" s="341">
        <v>2</v>
      </c>
      <c r="D35" s="341"/>
      <c r="E35" s="341"/>
      <c r="F35" s="341"/>
      <c r="G35" s="346" t="s">
        <v>44</v>
      </c>
      <c r="H35" s="339">
        <v>7</v>
      </c>
      <c r="I35" s="347"/>
      <c r="J35" s="347">
        <v>810.71</v>
      </c>
      <c r="K35" s="347"/>
    </row>
    <row r="36" spans="1:11" ht="12" customHeight="1">
      <c r="A36" s="340">
        <v>2</v>
      </c>
      <c r="B36" s="340">
        <v>2</v>
      </c>
      <c r="C36" s="340"/>
      <c r="D36" s="340"/>
      <c r="E36" s="340"/>
      <c r="F36" s="340"/>
      <c r="G36" s="345" t="s">
        <v>388</v>
      </c>
      <c r="H36" s="343">
        <v>8</v>
      </c>
      <c r="I36" s="348">
        <f>I37</f>
        <v>1188.3599999999999</v>
      </c>
      <c r="J36" s="348">
        <f>J37</f>
        <v>10047.459999999999</v>
      </c>
      <c r="K36" s="348">
        <f>K37</f>
        <v>0</v>
      </c>
    </row>
    <row r="37" spans="1:11" ht="17.399999999999999" customHeight="1">
      <c r="A37" s="341">
        <v>2</v>
      </c>
      <c r="B37" s="341">
        <v>2</v>
      </c>
      <c r="C37" s="341">
        <v>1</v>
      </c>
      <c r="D37" s="341"/>
      <c r="E37" s="341"/>
      <c r="F37" s="341"/>
      <c r="G37" s="346" t="s">
        <v>388</v>
      </c>
      <c r="H37" s="339">
        <v>9</v>
      </c>
      <c r="I37" s="347">
        <v>1188.3599999999999</v>
      </c>
      <c r="J37" s="347">
        <v>10047.459999999999</v>
      </c>
      <c r="K37" s="347"/>
    </row>
    <row r="38" spans="1:11">
      <c r="A38" s="340">
        <v>2</v>
      </c>
      <c r="B38" s="340">
        <v>7</v>
      </c>
      <c r="C38" s="341"/>
      <c r="D38" s="341"/>
      <c r="E38" s="341"/>
      <c r="F38" s="341"/>
      <c r="G38" s="345" t="s">
        <v>101</v>
      </c>
      <c r="H38" s="343">
        <v>36</v>
      </c>
      <c r="I38" s="344">
        <f>I39</f>
        <v>0</v>
      </c>
      <c r="J38" s="344">
        <f>J39</f>
        <v>284.08</v>
      </c>
      <c r="K38" s="344">
        <f>K39</f>
        <v>0</v>
      </c>
    </row>
    <row r="39" spans="1:11">
      <c r="A39" s="341">
        <v>2</v>
      </c>
      <c r="B39" s="341">
        <v>7</v>
      </c>
      <c r="C39" s="341">
        <v>3</v>
      </c>
      <c r="D39" s="341"/>
      <c r="E39" s="341"/>
      <c r="F39" s="341"/>
      <c r="G39" s="346" t="s">
        <v>109</v>
      </c>
      <c r="H39" s="339">
        <v>44</v>
      </c>
      <c r="I39" s="347"/>
      <c r="J39" s="347">
        <v>284.08</v>
      </c>
      <c r="K39" s="347"/>
    </row>
    <row r="40" spans="1:11">
      <c r="A40" s="340"/>
      <c r="B40" s="340"/>
      <c r="C40" s="340"/>
      <c r="D40" s="340"/>
      <c r="E40" s="340"/>
      <c r="F40" s="340"/>
      <c r="G40" s="345" t="s">
        <v>389</v>
      </c>
      <c r="H40" s="343">
        <v>61</v>
      </c>
      <c r="I40" s="344">
        <f>I30</f>
        <v>1188.3599999999999</v>
      </c>
      <c r="J40" s="344">
        <f>J30</f>
        <v>63235.27</v>
      </c>
      <c r="K40" s="344">
        <f>K30</f>
        <v>0</v>
      </c>
    </row>
    <row r="41" spans="1:11">
      <c r="A41" s="349"/>
      <c r="B41" s="349"/>
      <c r="C41" s="349"/>
      <c r="D41" s="350"/>
      <c r="E41" s="350"/>
      <c r="F41" s="350"/>
      <c r="G41" s="350"/>
      <c r="H41" s="322"/>
      <c r="I41" s="323"/>
      <c r="J41" s="323"/>
      <c r="K41" s="351"/>
    </row>
    <row r="42" spans="1:11">
      <c r="A42" s="323" t="s">
        <v>390</v>
      </c>
      <c r="B42" s="317"/>
      <c r="C42" s="317"/>
      <c r="D42" s="317"/>
      <c r="E42" s="317"/>
      <c r="F42" s="317"/>
      <c r="G42" s="317"/>
      <c r="H42" s="309"/>
      <c r="I42" s="352"/>
      <c r="J42" s="317"/>
      <c r="K42" s="317"/>
    </row>
    <row r="43" spans="1:11">
      <c r="A43" s="317"/>
      <c r="B43" s="317"/>
      <c r="C43" s="317"/>
      <c r="D43" s="317"/>
      <c r="E43" s="317"/>
      <c r="F43" s="317"/>
      <c r="G43" s="317"/>
      <c r="H43" s="353"/>
      <c r="I43" s="319"/>
      <c r="J43" s="319"/>
      <c r="K43" s="319"/>
    </row>
    <row r="44" spans="1:11">
      <c r="A44" s="354" t="s">
        <v>215</v>
      </c>
      <c r="B44" s="355"/>
      <c r="C44" s="355"/>
      <c r="D44" s="355"/>
      <c r="E44" s="355"/>
      <c r="F44" s="355"/>
      <c r="G44" s="355"/>
      <c r="H44" s="356"/>
      <c r="I44" s="357"/>
      <c r="J44" s="357"/>
      <c r="K44" s="358" t="s">
        <v>216</v>
      </c>
    </row>
    <row r="45" spans="1:11">
      <c r="A45" s="433" t="s">
        <v>391</v>
      </c>
      <c r="B45" s="438"/>
      <c r="C45" s="438"/>
      <c r="D45" s="438"/>
      <c r="E45" s="438"/>
      <c r="F45" s="438"/>
      <c r="G45" s="438"/>
      <c r="H45" s="353"/>
      <c r="I45" s="359" t="s">
        <v>218</v>
      </c>
      <c r="J45" s="359"/>
      <c r="K45" s="360" t="s">
        <v>219</v>
      </c>
    </row>
    <row r="46" spans="1:11" ht="15">
      <c r="A46" s="323"/>
      <c r="B46" s="323"/>
      <c r="C46" s="361"/>
      <c r="D46" s="323"/>
      <c r="E46" s="323"/>
      <c r="F46" s="447"/>
      <c r="G46" s="438"/>
      <c r="H46" s="353"/>
      <c r="I46" s="362"/>
      <c r="J46" s="363"/>
      <c r="K46" s="363"/>
    </row>
    <row r="47" spans="1:11">
      <c r="A47" s="354" t="s">
        <v>220</v>
      </c>
      <c r="B47" s="354"/>
      <c r="C47" s="354"/>
      <c r="D47" s="354"/>
      <c r="E47" s="354"/>
      <c r="F47" s="354"/>
      <c r="G47" s="354"/>
      <c r="H47" s="353"/>
      <c r="I47" s="357"/>
      <c r="J47" s="357"/>
      <c r="K47" s="358" t="s">
        <v>221</v>
      </c>
    </row>
    <row r="48" spans="1:11" ht="19.2" customHeight="1">
      <c r="A48" s="436" t="s">
        <v>392</v>
      </c>
      <c r="B48" s="437"/>
      <c r="C48" s="437"/>
      <c r="D48" s="437"/>
      <c r="E48" s="437"/>
      <c r="F48" s="437"/>
      <c r="G48" s="437"/>
      <c r="H48" s="356"/>
      <c r="I48" s="359" t="s">
        <v>218</v>
      </c>
      <c r="J48" s="364"/>
      <c r="K48" s="364" t="s">
        <v>219</v>
      </c>
    </row>
    <row r="49" spans="1:11">
      <c r="A49" s="365"/>
      <c r="B49" s="365"/>
      <c r="C49" s="365"/>
      <c r="D49" s="365"/>
      <c r="E49" s="365"/>
      <c r="F49" s="365"/>
      <c r="G49" s="365"/>
      <c r="H49" s="321"/>
      <c r="I49" s="365"/>
      <c r="J49" s="365"/>
      <c r="K49" s="365"/>
    </row>
    <row r="50" spans="1:11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</row>
  </sheetData>
  <mergeCells count="22"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  <mergeCell ref="A11:K11"/>
    <mergeCell ref="G5:K5"/>
    <mergeCell ref="G6:K6"/>
    <mergeCell ref="G7:K7"/>
    <mergeCell ref="G8:K8"/>
    <mergeCell ref="A9:K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Nr.B-9_5.1.2.16</vt:lpstr>
      <vt:lpstr>Forma Nr.B-9_5.1.2.23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2020-04-10T09:02:35Z</cp:lastPrinted>
  <dcterms:created xsi:type="dcterms:W3CDTF">2019-01-14T20:28:53Z</dcterms:created>
  <dcterms:modified xsi:type="dcterms:W3CDTF">2020-04-24T08:32:14Z</dcterms:modified>
</cp:coreProperties>
</file>